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A4684C5C-AA2A-4B53-9C3A-618D6B2CD540}" xr6:coauthVersionLast="36" xr6:coauthVersionMax="36" xr10:uidLastSave="{00000000-0000-0000-0000-000000000000}"/>
  <bookViews>
    <workbookView xWindow="0" yWindow="0" windowWidth="28800" windowHeight="12105" tabRatio="819" xr2:uid="{00000000-000D-0000-FFFF-FFFF00000000}"/>
  </bookViews>
  <sheets>
    <sheet name="łącznie" sheetId="1" r:id="rId1"/>
    <sheet name="KGSG" sheetId="2" r:id="rId2"/>
    <sheet name="MSWIA" sheetId="4" r:id="rId3"/>
    <sheet name="UDSC" sheetId="3" r:id="rId4"/>
    <sheet name="KGP" sheetId="7" r:id="rId5"/>
    <sheet name="GIS" sheetId="9" r:id="rId6"/>
  </sheets>
  <definedNames>
    <definedName name="Etat">!#REF!</definedName>
  </definedNames>
  <calcPr calcId="191029"/>
</workbook>
</file>

<file path=xl/calcChain.xml><?xml version="1.0" encoding="utf-8"?>
<calcChain xmlns="http://schemas.openxmlformats.org/spreadsheetml/2006/main">
  <c r="D20" i="1" l="1"/>
  <c r="E20" i="1"/>
  <c r="F20" i="1"/>
  <c r="G20" i="1"/>
  <c r="H20" i="1"/>
  <c r="I20" i="1"/>
  <c r="J20" i="1"/>
  <c r="K20" i="1"/>
  <c r="L20" i="1"/>
  <c r="M20" i="1"/>
  <c r="C20" i="1"/>
  <c r="N20" i="1" s="1"/>
  <c r="D19" i="1"/>
  <c r="E19" i="1"/>
  <c r="F19" i="1"/>
  <c r="G19" i="1"/>
  <c r="H19" i="1"/>
  <c r="I19" i="1"/>
  <c r="J19" i="1"/>
  <c r="K19" i="1"/>
  <c r="L19" i="1"/>
  <c r="M19" i="1"/>
  <c r="C19" i="1"/>
  <c r="N19" i="1" s="1"/>
  <c r="D6" i="1"/>
  <c r="E6" i="1"/>
  <c r="F6" i="1"/>
  <c r="G6" i="1"/>
  <c r="H6" i="1"/>
  <c r="H5" i="1" s="1"/>
  <c r="I6" i="1"/>
  <c r="I5" i="1" s="1"/>
  <c r="J6" i="1"/>
  <c r="K6" i="1"/>
  <c r="L6" i="1"/>
  <c r="M6" i="1"/>
  <c r="D7" i="1"/>
  <c r="E7" i="1"/>
  <c r="F7" i="1"/>
  <c r="G7" i="1"/>
  <c r="H7" i="1"/>
  <c r="I7" i="1"/>
  <c r="J7" i="1"/>
  <c r="K7" i="1"/>
  <c r="L7" i="1"/>
  <c r="M7" i="1"/>
  <c r="D8" i="1"/>
  <c r="E8" i="1"/>
  <c r="F8" i="1"/>
  <c r="G8" i="1"/>
  <c r="H8" i="1"/>
  <c r="I8" i="1"/>
  <c r="J8" i="1"/>
  <c r="K8" i="1"/>
  <c r="L8" i="1"/>
  <c r="M8" i="1"/>
  <c r="D9" i="1"/>
  <c r="E9" i="1"/>
  <c r="F9" i="1"/>
  <c r="G9" i="1"/>
  <c r="H9" i="1"/>
  <c r="I9" i="1"/>
  <c r="J9" i="1"/>
  <c r="K9" i="1"/>
  <c r="L9" i="1"/>
  <c r="M9" i="1"/>
  <c r="D10" i="1"/>
  <c r="E10" i="1"/>
  <c r="F10" i="1"/>
  <c r="G10" i="1"/>
  <c r="H10" i="1"/>
  <c r="I10" i="1"/>
  <c r="J10" i="1"/>
  <c r="K10" i="1"/>
  <c r="L10" i="1"/>
  <c r="M10" i="1"/>
  <c r="D11" i="1"/>
  <c r="E11" i="1"/>
  <c r="F11" i="1"/>
  <c r="G11" i="1"/>
  <c r="H11" i="1"/>
  <c r="I11" i="1"/>
  <c r="J11" i="1"/>
  <c r="K11" i="1"/>
  <c r="L11" i="1"/>
  <c r="M11" i="1"/>
  <c r="C7" i="1"/>
  <c r="N7" i="1" s="1"/>
  <c r="C8" i="1"/>
  <c r="N8" i="1" s="1"/>
  <c r="C9" i="1"/>
  <c r="C10" i="1"/>
  <c r="C11" i="1"/>
  <c r="C6" i="1"/>
  <c r="D5" i="1" l="1"/>
  <c r="E5" i="1"/>
  <c r="M5" i="1"/>
  <c r="N11" i="1"/>
  <c r="L5" i="1"/>
  <c r="G5" i="1"/>
  <c r="N10" i="1"/>
  <c r="K5" i="1"/>
  <c r="F5" i="1"/>
  <c r="N6" i="1"/>
  <c r="C5" i="1"/>
  <c r="N9" i="1"/>
  <c r="J5" i="1"/>
  <c r="M27" i="9"/>
  <c r="L27" i="9"/>
  <c r="K27" i="9"/>
  <c r="J27" i="9"/>
  <c r="I27" i="9"/>
  <c r="H27" i="9"/>
  <c r="G27" i="9"/>
  <c r="F27" i="9"/>
  <c r="E27" i="9"/>
  <c r="D27" i="9"/>
  <c r="C27" i="9"/>
  <c r="N27" i="9" s="1"/>
  <c r="M26" i="9"/>
  <c r="L26" i="9"/>
  <c r="K26" i="9"/>
  <c r="J26" i="9"/>
  <c r="I26" i="9"/>
  <c r="H26" i="9"/>
  <c r="G26" i="9"/>
  <c r="F26" i="9"/>
  <c r="E26" i="9"/>
  <c r="D26" i="9"/>
  <c r="C26" i="9"/>
  <c r="N22" i="9"/>
  <c r="N21" i="9"/>
  <c r="N20" i="9"/>
  <c r="N19" i="9"/>
  <c r="N18" i="9"/>
  <c r="C17" i="9"/>
  <c r="C16" i="9"/>
  <c r="N15" i="9"/>
  <c r="N14" i="9"/>
  <c r="M13" i="9"/>
  <c r="M17" i="9" s="1"/>
  <c r="M16" i="9" s="1"/>
  <c r="L13" i="9"/>
  <c r="L17" i="9" s="1"/>
  <c r="L16" i="9" s="1"/>
  <c r="K13" i="9"/>
  <c r="K17" i="9" s="1"/>
  <c r="K16" i="9" s="1"/>
  <c r="J13" i="9"/>
  <c r="J17" i="9" s="1"/>
  <c r="J16" i="9" s="1"/>
  <c r="I13" i="9"/>
  <c r="I12" i="9" s="1"/>
  <c r="H13" i="9"/>
  <c r="H12" i="9" s="1"/>
  <c r="G13" i="9"/>
  <c r="G17" i="9" s="1"/>
  <c r="G16" i="9" s="1"/>
  <c r="F13" i="9"/>
  <c r="F17" i="9" s="1"/>
  <c r="F16" i="9" s="1"/>
  <c r="E13" i="9"/>
  <c r="E17" i="9" s="1"/>
  <c r="E16" i="9" s="1"/>
  <c r="D13" i="9"/>
  <c r="C13" i="9"/>
  <c r="E12" i="9"/>
  <c r="C12" i="9"/>
  <c r="N11" i="9"/>
  <c r="N10" i="9"/>
  <c r="N9" i="9"/>
  <c r="N8" i="9"/>
  <c r="N7" i="9"/>
  <c r="N6" i="9"/>
  <c r="M5" i="9"/>
  <c r="L5" i="9"/>
  <c r="K5" i="9"/>
  <c r="J5" i="9"/>
  <c r="I5" i="9"/>
  <c r="H5" i="9"/>
  <c r="G5" i="9"/>
  <c r="F5" i="9"/>
  <c r="E5" i="9"/>
  <c r="D5" i="9"/>
  <c r="C5" i="9"/>
  <c r="H17" i="9" l="1"/>
  <c r="H16" i="9" s="1"/>
  <c r="F12" i="9"/>
  <c r="K12" i="9"/>
  <c r="M12" i="9"/>
  <c r="N5" i="9"/>
  <c r="I17" i="9"/>
  <c r="I16" i="9" s="1"/>
  <c r="N5" i="1"/>
  <c r="N13" i="9"/>
  <c r="G12" i="9"/>
  <c r="N26" i="9"/>
  <c r="J12" i="9"/>
  <c r="L12" i="9"/>
  <c r="D17" i="9"/>
  <c r="D12" i="9"/>
  <c r="F24" i="1"/>
  <c r="G24" i="1"/>
  <c r="H24" i="1"/>
  <c r="L24" i="1"/>
  <c r="M24" i="1"/>
  <c r="H23" i="1"/>
  <c r="I23" i="1"/>
  <c r="D18" i="1"/>
  <c r="E18" i="1"/>
  <c r="F18" i="1"/>
  <c r="G18" i="1"/>
  <c r="H18" i="1"/>
  <c r="I18" i="1"/>
  <c r="J18" i="1"/>
  <c r="K18" i="1"/>
  <c r="L18" i="1"/>
  <c r="M18" i="1"/>
  <c r="D17" i="1"/>
  <c r="E17" i="1"/>
  <c r="F17" i="1"/>
  <c r="G17" i="1"/>
  <c r="H17" i="1"/>
  <c r="I17" i="1"/>
  <c r="J17" i="1"/>
  <c r="K17" i="1"/>
  <c r="L17" i="1"/>
  <c r="M17" i="1"/>
  <c r="D16" i="1"/>
  <c r="E16" i="1"/>
  <c r="F16" i="1"/>
  <c r="G16" i="1"/>
  <c r="H16" i="1"/>
  <c r="I16" i="1"/>
  <c r="J16" i="1"/>
  <c r="K16" i="1"/>
  <c r="L16" i="1"/>
  <c r="M16" i="1"/>
  <c r="D15" i="1"/>
  <c r="E15" i="1"/>
  <c r="F15" i="1"/>
  <c r="G15" i="1"/>
  <c r="H15" i="1"/>
  <c r="I15" i="1"/>
  <c r="J15" i="1"/>
  <c r="K15" i="1"/>
  <c r="L15" i="1"/>
  <c r="M15" i="1"/>
  <c r="D24" i="1"/>
  <c r="E24" i="1"/>
  <c r="I24" i="1"/>
  <c r="J24" i="1"/>
  <c r="K24" i="1"/>
  <c r="D23" i="1"/>
  <c r="E23" i="1"/>
  <c r="F23" i="1"/>
  <c r="G23" i="1"/>
  <c r="J23" i="1"/>
  <c r="K23" i="1"/>
  <c r="L23" i="1"/>
  <c r="M23" i="1"/>
  <c r="N12" i="9" l="1"/>
  <c r="D16" i="9"/>
  <c r="N16" i="9" s="1"/>
  <c r="N17" i="9"/>
  <c r="N40" i="7"/>
  <c r="M46" i="2"/>
  <c r="M48" i="2" s="1"/>
  <c r="M47" i="2" s="1"/>
  <c r="L46" i="2"/>
  <c r="L48" i="2" s="1"/>
  <c r="L47" i="2" s="1"/>
  <c r="K46" i="2"/>
  <c r="K48" i="2" s="1"/>
  <c r="K47" i="2" s="1"/>
  <c r="J46" i="2"/>
  <c r="I46" i="2"/>
  <c r="I48" i="2" s="1"/>
  <c r="I47" i="2" s="1"/>
  <c r="H46" i="2"/>
  <c r="H48" i="2" s="1"/>
  <c r="H47" i="2" s="1"/>
  <c r="G46" i="2"/>
  <c r="G48" i="2" s="1"/>
  <c r="G47" i="2" s="1"/>
  <c r="F46" i="2"/>
  <c r="F48" i="2" s="1"/>
  <c r="F47" i="2" s="1"/>
  <c r="E46" i="2"/>
  <c r="E48" i="2" s="1"/>
  <c r="E47" i="2" s="1"/>
  <c r="D46" i="2"/>
  <c r="C46" i="2"/>
  <c r="N45" i="2"/>
  <c r="N44" i="2"/>
  <c r="N43" i="2"/>
  <c r="N46" i="2" s="1"/>
  <c r="N19" i="2"/>
  <c r="N20" i="2"/>
  <c r="N21" i="2"/>
  <c r="N22" i="2"/>
  <c r="N18" i="2"/>
  <c r="D28" i="2"/>
  <c r="E28" i="2"/>
  <c r="F28" i="2"/>
  <c r="G28" i="2"/>
  <c r="H28" i="2"/>
  <c r="I28" i="2"/>
  <c r="J28" i="2"/>
  <c r="K28" i="2"/>
  <c r="L28" i="2"/>
  <c r="M28" i="2"/>
  <c r="C28" i="2"/>
  <c r="D27" i="2"/>
  <c r="E27" i="2"/>
  <c r="F27" i="2"/>
  <c r="G27" i="2"/>
  <c r="H27" i="2"/>
  <c r="I27" i="2"/>
  <c r="J27" i="2"/>
  <c r="K27" i="2"/>
  <c r="L27" i="2"/>
  <c r="M27" i="2"/>
  <c r="C27" i="2"/>
  <c r="N15" i="2"/>
  <c r="N14" i="2"/>
  <c r="N48" i="2" l="1"/>
  <c r="N47" i="2" s="1"/>
  <c r="D48" i="2"/>
  <c r="D47" i="2" s="1"/>
  <c r="J48" i="2"/>
  <c r="J47" i="2" s="1"/>
  <c r="C16" i="1" l="1"/>
  <c r="N16" i="1" s="1"/>
  <c r="C17" i="1"/>
  <c r="N17" i="1" s="1"/>
  <c r="N7" i="2"/>
  <c r="N6" i="2"/>
  <c r="E5" i="2"/>
  <c r="F5" i="2"/>
  <c r="G5" i="2"/>
  <c r="H5" i="2"/>
  <c r="I5" i="2"/>
  <c r="J5" i="2"/>
  <c r="K5" i="2"/>
  <c r="L5" i="2"/>
  <c r="M5" i="2"/>
  <c r="M12" i="2"/>
  <c r="M13" i="2"/>
  <c r="M16" i="2"/>
  <c r="M17" i="2"/>
  <c r="M43" i="3" l="1"/>
  <c r="D4" i="2" l="1"/>
  <c r="E4" i="2" s="1"/>
  <c r="F4" i="2" s="1"/>
  <c r="G4" i="2" s="1"/>
  <c r="H4" i="2" s="1"/>
  <c r="I4" i="2" s="1"/>
  <c r="J4" i="2" s="1"/>
  <c r="K4" i="2" s="1"/>
  <c r="L4" i="2" s="1"/>
  <c r="M4" i="2" s="1"/>
  <c r="N7" i="3"/>
  <c r="N8" i="3"/>
  <c r="N9" i="3"/>
  <c r="N10" i="3"/>
  <c r="N11" i="3"/>
  <c r="N6" i="3"/>
  <c r="N19" i="3"/>
  <c r="N20" i="3"/>
  <c r="N21" i="3"/>
  <c r="N22" i="3"/>
  <c r="N18" i="3"/>
  <c r="D28" i="3"/>
  <c r="E28" i="3"/>
  <c r="F28" i="3"/>
  <c r="G28" i="3"/>
  <c r="H28" i="3"/>
  <c r="I28" i="3"/>
  <c r="J28" i="3"/>
  <c r="K28" i="3"/>
  <c r="L28" i="3"/>
  <c r="M28" i="3"/>
  <c r="C28" i="3"/>
  <c r="C15" i="1"/>
  <c r="N15" i="1" s="1"/>
  <c r="M17" i="3"/>
  <c r="N14" i="3" l="1"/>
  <c r="N15" i="3"/>
  <c r="M5" i="3"/>
  <c r="C22" i="4" l="1"/>
  <c r="C14" i="1" l="1"/>
  <c r="M31" i="4"/>
  <c r="C31" i="4"/>
  <c r="N23" i="4"/>
  <c r="N24" i="4"/>
  <c r="N25" i="4"/>
  <c r="N26" i="4"/>
  <c r="N27" i="4"/>
  <c r="N15" i="4"/>
  <c r="N16" i="4"/>
  <c r="N17" i="4"/>
  <c r="N18" i="4"/>
  <c r="N19" i="4"/>
  <c r="N20" i="4"/>
  <c r="N8" i="4"/>
  <c r="N9" i="4"/>
  <c r="N10" i="4"/>
  <c r="N11" i="4"/>
  <c r="N6" i="4"/>
  <c r="N7" i="4"/>
  <c r="M14" i="4"/>
  <c r="M5" i="4"/>
  <c r="M13" i="4" l="1"/>
  <c r="M14" i="1"/>
  <c r="C30" i="1"/>
  <c r="M12" i="4"/>
  <c r="M22" i="4"/>
  <c r="M21" i="4" s="1"/>
  <c r="M30" i="1" l="1"/>
  <c r="M12" i="1"/>
  <c r="M13" i="1"/>
  <c r="M22" i="1" s="1"/>
  <c r="D43" i="7"/>
  <c r="N43" i="7" s="1"/>
  <c r="O5" i="1" l="1"/>
  <c r="D13" i="2" l="1"/>
  <c r="E13" i="2"/>
  <c r="F13" i="2"/>
  <c r="G13" i="2"/>
  <c r="H13" i="2"/>
  <c r="I13" i="2"/>
  <c r="J13" i="2"/>
  <c r="K13" i="2"/>
  <c r="L13" i="2"/>
  <c r="C12" i="2"/>
  <c r="D12" i="2"/>
  <c r="E12" i="2"/>
  <c r="F12" i="2"/>
  <c r="G12" i="2"/>
  <c r="H12" i="2"/>
  <c r="I12" i="2"/>
  <c r="J12" i="2"/>
  <c r="K12" i="2"/>
  <c r="L12" i="2"/>
  <c r="N12" i="2" l="1"/>
  <c r="E38" i="2"/>
  <c r="F38" i="2"/>
  <c r="H38" i="2"/>
  <c r="I38" i="2"/>
  <c r="K38" i="2"/>
  <c r="L38" i="2"/>
  <c r="D5" i="2" l="1"/>
  <c r="C5" i="2"/>
  <c r="N5" i="2" s="1"/>
  <c r="E41" i="2" l="1"/>
  <c r="F41" i="2"/>
  <c r="H41" i="2"/>
  <c r="I41" i="2"/>
  <c r="K41" i="2"/>
  <c r="L41" i="2"/>
  <c r="N40" i="2" l="1"/>
  <c r="C18" i="1" l="1"/>
  <c r="M28" i="7"/>
  <c r="L28" i="7"/>
  <c r="K28" i="7"/>
  <c r="J28" i="7"/>
  <c r="I28" i="7"/>
  <c r="H28" i="7"/>
  <c r="G28" i="7"/>
  <c r="F28" i="7"/>
  <c r="E28" i="7"/>
  <c r="D28" i="7"/>
  <c r="C28" i="7"/>
  <c r="N22" i="7"/>
  <c r="N21" i="7"/>
  <c r="N20" i="7"/>
  <c r="N19" i="7"/>
  <c r="N18" i="7"/>
  <c r="N15" i="7"/>
  <c r="N14" i="7"/>
  <c r="M13" i="7"/>
  <c r="M12" i="7" s="1"/>
  <c r="L13" i="7"/>
  <c r="L12" i="7" s="1"/>
  <c r="K13" i="7"/>
  <c r="K12" i="7" s="1"/>
  <c r="J13" i="7"/>
  <c r="J12" i="7" s="1"/>
  <c r="I13" i="7"/>
  <c r="I17" i="7" s="1"/>
  <c r="I16" i="7" s="1"/>
  <c r="H13" i="7"/>
  <c r="H17" i="7" s="1"/>
  <c r="H16" i="7" s="1"/>
  <c r="G13" i="7"/>
  <c r="G17" i="7" s="1"/>
  <c r="G16" i="7" s="1"/>
  <c r="F13" i="7"/>
  <c r="F17" i="7" s="1"/>
  <c r="F16" i="7" s="1"/>
  <c r="E13" i="7"/>
  <c r="E12" i="7" s="1"/>
  <c r="D13" i="7"/>
  <c r="D17" i="7" s="1"/>
  <c r="D16" i="7" s="1"/>
  <c r="C13" i="7"/>
  <c r="C12" i="7" s="1"/>
  <c r="N11" i="7"/>
  <c r="N10" i="7"/>
  <c r="N9" i="7"/>
  <c r="N8" i="7"/>
  <c r="N7" i="7"/>
  <c r="N6" i="7"/>
  <c r="M5" i="7"/>
  <c r="L5" i="7"/>
  <c r="K5" i="7"/>
  <c r="J5" i="7"/>
  <c r="I5" i="7"/>
  <c r="H5" i="7"/>
  <c r="G5" i="7"/>
  <c r="F5" i="7"/>
  <c r="E5" i="7"/>
  <c r="D5" i="7"/>
  <c r="C5" i="7"/>
  <c r="N18" i="1" l="1"/>
  <c r="C12" i="1"/>
  <c r="C13" i="1"/>
  <c r="F12" i="7"/>
  <c r="G12" i="7"/>
  <c r="H12" i="7"/>
  <c r="N28" i="7"/>
  <c r="J17" i="7"/>
  <c r="J16" i="7" s="1"/>
  <c r="D12" i="7"/>
  <c r="I12" i="7"/>
  <c r="N5" i="7"/>
  <c r="C17" i="7"/>
  <c r="K17" i="7"/>
  <c r="K16" i="7" s="1"/>
  <c r="N13" i="7"/>
  <c r="N12" i="7" s="1"/>
  <c r="L17" i="7"/>
  <c r="L16" i="7" s="1"/>
  <c r="E17" i="7"/>
  <c r="E16" i="7" s="1"/>
  <c r="M17" i="7"/>
  <c r="M16" i="7" s="1"/>
  <c r="C16" i="7" l="1"/>
  <c r="N17" i="7"/>
  <c r="N16" i="7" s="1"/>
  <c r="L43" i="3" l="1"/>
  <c r="K43" i="3"/>
  <c r="J43" i="3"/>
  <c r="I43" i="3"/>
  <c r="H43" i="3"/>
  <c r="G43" i="3"/>
  <c r="F43" i="3"/>
  <c r="E43" i="3"/>
  <c r="D43" i="3"/>
  <c r="C43" i="3"/>
  <c r="N43" i="3" s="1"/>
  <c r="N37" i="2" l="1"/>
  <c r="N36" i="2"/>
  <c r="N35" i="2"/>
  <c r="G38" i="2" l="1"/>
  <c r="G41" i="2"/>
  <c r="J38" i="2"/>
  <c r="J41" i="2"/>
  <c r="M38" i="2"/>
  <c r="M41" i="2"/>
  <c r="D38" i="2"/>
  <c r="D41" i="2"/>
  <c r="N34" i="2"/>
  <c r="N38" i="2" s="1"/>
  <c r="N41" i="2" l="1"/>
  <c r="C13" i="3" l="1"/>
  <c r="D13" i="3"/>
  <c r="E13" i="3"/>
  <c r="F13" i="3"/>
  <c r="G13" i="3"/>
  <c r="H13" i="3"/>
  <c r="I13" i="3"/>
  <c r="J13" i="3"/>
  <c r="K13" i="3"/>
  <c r="L13" i="3"/>
  <c r="N13" i="3" l="1"/>
  <c r="D12" i="3"/>
  <c r="E12" i="3"/>
  <c r="F12" i="3"/>
  <c r="G12" i="3"/>
  <c r="C12" i="3"/>
  <c r="H12" i="3"/>
  <c r="I12" i="3"/>
  <c r="J12" i="3"/>
  <c r="K12" i="3"/>
  <c r="L12" i="3"/>
  <c r="M27" i="1"/>
  <c r="L27" i="1"/>
  <c r="K27" i="1"/>
  <c r="J27" i="1"/>
  <c r="I27" i="1"/>
  <c r="I25" i="1"/>
  <c r="I26" i="1"/>
  <c r="H27" i="1"/>
  <c r="G27" i="1"/>
  <c r="F27" i="1"/>
  <c r="E27" i="1"/>
  <c r="D27" i="1"/>
  <c r="C27" i="1"/>
  <c r="N27" i="1" s="1"/>
  <c r="M26" i="1"/>
  <c r="L26" i="1"/>
  <c r="K26" i="1"/>
  <c r="J26" i="1"/>
  <c r="H26" i="1"/>
  <c r="G26" i="1"/>
  <c r="F26" i="1"/>
  <c r="E26" i="1"/>
  <c r="D26" i="1"/>
  <c r="M25" i="1"/>
  <c r="L25" i="1"/>
  <c r="K25" i="1"/>
  <c r="J25" i="1"/>
  <c r="H25" i="1"/>
  <c r="G25" i="1"/>
  <c r="F25" i="1"/>
  <c r="E25" i="1"/>
  <c r="D25" i="1"/>
  <c r="C25" i="1"/>
  <c r="C24" i="1"/>
  <c r="N24" i="1" s="1"/>
  <c r="N33" i="4"/>
  <c r="L5" i="4"/>
  <c r="K5" i="4"/>
  <c r="J5" i="4"/>
  <c r="I5" i="4"/>
  <c r="H5" i="4"/>
  <c r="G5" i="4"/>
  <c r="F5" i="4"/>
  <c r="E5" i="4"/>
  <c r="D5" i="4"/>
  <c r="C5" i="4"/>
  <c r="N5" i="4" s="1"/>
  <c r="N28" i="3"/>
  <c r="L17" i="3"/>
  <c r="L16" i="3" s="1"/>
  <c r="K17" i="3"/>
  <c r="K16" i="3" s="1"/>
  <c r="J17" i="3"/>
  <c r="J16" i="3" s="1"/>
  <c r="I17" i="3"/>
  <c r="I16" i="3" s="1"/>
  <c r="H17" i="3"/>
  <c r="H16" i="3" s="1"/>
  <c r="G17" i="3"/>
  <c r="G16" i="3" s="1"/>
  <c r="F17" i="3"/>
  <c r="F16" i="3" s="1"/>
  <c r="E17" i="3"/>
  <c r="E16" i="3" s="1"/>
  <c r="D17" i="3"/>
  <c r="C17" i="3"/>
  <c r="C16" i="3" s="1"/>
  <c r="L5" i="3"/>
  <c r="K5" i="3"/>
  <c r="J5" i="3"/>
  <c r="I5" i="3"/>
  <c r="H5" i="3"/>
  <c r="G5" i="3"/>
  <c r="F5" i="3"/>
  <c r="E5" i="3"/>
  <c r="D5" i="3"/>
  <c r="C5" i="3"/>
  <c r="N11" i="2"/>
  <c r="N10" i="2"/>
  <c r="N9" i="2"/>
  <c r="C26" i="1"/>
  <c r="N26" i="1" l="1"/>
  <c r="N25" i="1"/>
  <c r="D16" i="3"/>
  <c r="N16" i="3" s="1"/>
  <c r="N17" i="3"/>
  <c r="N12" i="3"/>
  <c r="N13" i="2"/>
  <c r="N5" i="3"/>
  <c r="K16" i="2"/>
  <c r="K17" i="2"/>
  <c r="D17" i="2"/>
  <c r="D16" i="2"/>
  <c r="J17" i="2"/>
  <c r="J16" i="2"/>
  <c r="F16" i="2"/>
  <c r="F17" i="2"/>
  <c r="L16" i="2"/>
  <c r="L17" i="2"/>
  <c r="E16" i="2"/>
  <c r="E17" i="2"/>
  <c r="G16" i="2"/>
  <c r="G17" i="2"/>
  <c r="N27" i="2"/>
  <c r="H16" i="2"/>
  <c r="H17" i="2"/>
  <c r="C16" i="2"/>
  <c r="C17" i="2"/>
  <c r="I16" i="2"/>
  <c r="I17" i="2"/>
  <c r="D14" i="4"/>
  <c r="N28" i="2"/>
  <c r="C23" i="1"/>
  <c r="N23" i="1" s="1"/>
  <c r="D14" i="1" l="1"/>
  <c r="D31" i="4"/>
  <c r="C12" i="4"/>
  <c r="D13" i="4"/>
  <c r="N16" i="2"/>
  <c r="N17" i="2"/>
  <c r="F14" i="4"/>
  <c r="E14" i="4"/>
  <c r="E14" i="1" l="1"/>
  <c r="E31" i="4"/>
  <c r="F14" i="1"/>
  <c r="F31" i="4"/>
  <c r="D12" i="1"/>
  <c r="D30" i="1"/>
  <c r="D13" i="1"/>
  <c r="C21" i="4"/>
  <c r="D12" i="4"/>
  <c r="D22" i="4"/>
  <c r="F13" i="4"/>
  <c r="G14" i="4"/>
  <c r="E13" i="4"/>
  <c r="E22" i="4" s="1"/>
  <c r="E21" i="4" s="1"/>
  <c r="D22" i="1" l="1"/>
  <c r="G14" i="1"/>
  <c r="G31" i="4"/>
  <c r="D21" i="4"/>
  <c r="F30" i="1"/>
  <c r="F12" i="1"/>
  <c r="F13" i="1"/>
  <c r="F22" i="1" s="1"/>
  <c r="E13" i="1"/>
  <c r="E22" i="1" s="1"/>
  <c r="E21" i="1" s="1"/>
  <c r="E30" i="1"/>
  <c r="E12" i="1"/>
  <c r="F12" i="4"/>
  <c r="F22" i="4"/>
  <c r="F21" i="4" s="1"/>
  <c r="G13" i="4"/>
  <c r="E12" i="4"/>
  <c r="H14" i="4"/>
  <c r="H14" i="1" l="1"/>
  <c r="H31" i="4"/>
  <c r="G30" i="1"/>
  <c r="G13" i="1"/>
  <c r="G22" i="1" s="1"/>
  <c r="G21" i="1" s="1"/>
  <c r="G12" i="1"/>
  <c r="G12" i="4"/>
  <c r="G22" i="4"/>
  <c r="G21" i="4" s="1"/>
  <c r="H13" i="4"/>
  <c r="H22" i="4" s="1"/>
  <c r="H21" i="4" s="1"/>
  <c r="I14" i="4"/>
  <c r="I14" i="1" l="1"/>
  <c r="I31" i="4"/>
  <c r="H30" i="1"/>
  <c r="H12" i="1"/>
  <c r="H13" i="1"/>
  <c r="I13" i="4"/>
  <c r="H12" i="4"/>
  <c r="J14" i="4"/>
  <c r="H22" i="1" l="1"/>
  <c r="J14" i="1"/>
  <c r="J31" i="4"/>
  <c r="I12" i="1"/>
  <c r="I13" i="1"/>
  <c r="I22" i="1" s="1"/>
  <c r="I30" i="1"/>
  <c r="I12" i="4"/>
  <c r="I22" i="4"/>
  <c r="J13" i="4"/>
  <c r="J22" i="4" s="1"/>
  <c r="J21" i="4" s="1"/>
  <c r="K14" i="4"/>
  <c r="K14" i="1" l="1"/>
  <c r="K31" i="4"/>
  <c r="J30" i="1"/>
  <c r="J13" i="1"/>
  <c r="J22" i="1" s="1"/>
  <c r="J21" i="1" s="1"/>
  <c r="J12" i="1"/>
  <c r="J12" i="4"/>
  <c r="I21" i="4"/>
  <c r="K13" i="4"/>
  <c r="K12" i="1" l="1"/>
  <c r="K30" i="1"/>
  <c r="K13" i="1"/>
  <c r="K22" i="1" s="1"/>
  <c r="K12" i="4"/>
  <c r="K22" i="4"/>
  <c r="K21" i="4" s="1"/>
  <c r="L14" i="4"/>
  <c r="L14" i="1" l="1"/>
  <c r="L31" i="4"/>
  <c r="N14" i="4"/>
  <c r="I21" i="1"/>
  <c r="L13" i="4"/>
  <c r="L30" i="1" l="1"/>
  <c r="N30" i="1" s="1"/>
  <c r="L12" i="1"/>
  <c r="N12" i="1" s="1"/>
  <c r="L13" i="1"/>
  <c r="N14" i="1"/>
  <c r="O12" i="1" s="1"/>
  <c r="N31" i="4"/>
  <c r="L22" i="4"/>
  <c r="N22" i="4" s="1"/>
  <c r="N13" i="4"/>
  <c r="L12" i="4"/>
  <c r="N12" i="4" s="1"/>
  <c r="L22" i="1" l="1"/>
  <c r="L21" i="1" s="1"/>
  <c r="N13" i="1"/>
  <c r="L21" i="4"/>
  <c r="N21" i="4" s="1"/>
  <c r="D21" i="1"/>
  <c r="C22" i="1"/>
  <c r="N22" i="1" s="1"/>
  <c r="F21" i="1"/>
  <c r="C21" i="1" l="1"/>
  <c r="H21" i="1"/>
  <c r="K21" i="1"/>
  <c r="M21" i="1" l="1"/>
  <c r="N21" i="1" s="1"/>
</calcChain>
</file>

<file path=xl/sharedStrings.xml><?xml version="1.0" encoding="utf-8"?>
<sst xmlns="http://schemas.openxmlformats.org/spreadsheetml/2006/main" count="295" uniqueCount="126">
  <si>
    <t>instytytucja</t>
  </si>
  <si>
    <t>łączne</t>
  </si>
  <si>
    <t>wydatki osobowe</t>
  </si>
  <si>
    <t>Łącznie (0-10)</t>
  </si>
  <si>
    <t>2026 r.</t>
  </si>
  <si>
    <t>2027 r.</t>
  </si>
  <si>
    <t>2028 r.</t>
  </si>
  <si>
    <t>2029 r.</t>
  </si>
  <si>
    <t>2030 r.</t>
  </si>
  <si>
    <t>2031 r.</t>
  </si>
  <si>
    <t>2032 r.</t>
  </si>
  <si>
    <t>2033 r.</t>
  </si>
  <si>
    <t>2034 r.</t>
  </si>
  <si>
    <t>dochody ogółem, z tego:</t>
  </si>
  <si>
    <t>Budżet państwa</t>
  </si>
  <si>
    <t>JST</t>
  </si>
  <si>
    <t>pozostale jednostki (NFZ)</t>
  </si>
  <si>
    <t>pozostale jednostki (FUS)</t>
  </si>
  <si>
    <t>pozostale jednostki (FP)</t>
  </si>
  <si>
    <t>pozostale jednostki (FS)</t>
  </si>
  <si>
    <t>wydatki ogółem w mln zł</t>
  </si>
  <si>
    <t xml:space="preserve">WYDATKI OSOBOWE MSWIA
</t>
  </si>
  <si>
    <t>WYDATKI RZECZOWE UdSC</t>
  </si>
  <si>
    <t>WYDATKI RZECZOWE KGSG</t>
  </si>
  <si>
    <t>Saldo ogółem</t>
  </si>
  <si>
    <t xml:space="preserve">KGSG - Załącznik do Oceny Skutków Regulacji projektu  ustawy o zmianie ustawy o ETIAS - Szczegółowy podział kwot </t>
  </si>
  <si>
    <t>KGSG</t>
  </si>
  <si>
    <r>
      <t>XX -</t>
    </r>
    <r>
      <rPr>
        <b/>
        <strike/>
        <sz val="11"/>
        <color indexed="8"/>
        <rFont val="Calibri Light"/>
        <family val="2"/>
        <charset val="238"/>
      </rPr>
      <t xml:space="preserve"> wydatki osobowe cywilne</t>
    </r>
  </si>
  <si>
    <t xml:space="preserve">udsc - Załącznik do Oceny Skutków Regulacji projektu  ustawy o zmianie ustawy o ETIAS - Szczegółowy podział kwot </t>
  </si>
  <si>
    <t>UDSC</t>
  </si>
  <si>
    <t>wydatki OSOBOWE</t>
  </si>
  <si>
    <t>wydatko rzeczowe</t>
  </si>
  <si>
    <r>
      <t>XX -</t>
    </r>
    <r>
      <rPr>
        <b/>
        <strike/>
        <sz val="11"/>
        <color indexed="8"/>
        <rFont val="Calibri Light"/>
        <family val="2"/>
        <charset val="238"/>
      </rPr>
      <t xml:space="preserve"> wydatki osobowe funkcjonariusze</t>
    </r>
  </si>
  <si>
    <r>
      <t>udsc-</t>
    </r>
    <r>
      <rPr>
        <b/>
        <sz val="11"/>
        <color indexed="8"/>
        <rFont val="Arial"/>
        <family val="2"/>
        <charset val="238"/>
      </rPr>
      <t xml:space="preserve"> wydatki rzeczowe</t>
    </r>
  </si>
  <si>
    <t xml:space="preserve">MSWIA - Załącznik do Oceny Skutków Regulacji projektu  ustawy o zmianie ustawy o ETIAS - Szczegółowy podział kwot </t>
  </si>
  <si>
    <t>MSWIA</t>
  </si>
  <si>
    <t>wydatki osobowe, w tym:</t>
  </si>
  <si>
    <t>§4020</t>
  </si>
  <si>
    <t>§4040</t>
  </si>
  <si>
    <t>§4110</t>
  </si>
  <si>
    <t>§4120</t>
  </si>
  <si>
    <t>§4710</t>
  </si>
  <si>
    <t>§4440</t>
  </si>
  <si>
    <r>
      <t>mswia -</t>
    </r>
    <r>
      <rPr>
        <b/>
        <sz val="11"/>
        <color indexed="8"/>
        <rFont val="Arial"/>
        <family val="2"/>
        <charset val="238"/>
      </rPr>
      <t xml:space="preserve"> wydatki osobowe cywilne</t>
    </r>
  </si>
  <si>
    <r>
      <t>XX -</t>
    </r>
    <r>
      <rPr>
        <b/>
        <strike/>
        <sz val="11"/>
        <color indexed="8"/>
        <rFont val="Calibri Light"/>
        <family val="2"/>
        <charset val="238"/>
      </rPr>
      <t xml:space="preserve"> wydatki rzeczowe</t>
    </r>
  </si>
  <si>
    <t xml:space="preserve">Łącznie </t>
  </si>
  <si>
    <t xml:space="preserve"> (0-10)</t>
  </si>
  <si>
    <t>WYDATKI RZECZOW I MAJĄTKOWE KGSG, 
w tym zakup sprzętu teleinformatycznego i oprogramowania/ materiały reklamowe</t>
  </si>
  <si>
    <t>2035 r.</t>
  </si>
  <si>
    <t xml:space="preserve">rodzina, obywatele oraz gospodarstwa domowe </t>
  </si>
  <si>
    <t>WYDATKI OSOBOWE KGSG: 31 etatów funkcjonariuszy</t>
  </si>
  <si>
    <t>Szczegółowe uzasadnienie wydatów osobowych</t>
  </si>
  <si>
    <t>Szczegółowe uzasadnienie wydatów rzeczowych</t>
  </si>
  <si>
    <t>brak</t>
  </si>
  <si>
    <t xml:space="preserve">łączne - Załącznik do Oceny Skutków Regulacji projektu ustawy o zmianie ustawy o ETIAS - Szczegółowy podział kwot </t>
  </si>
  <si>
    <t xml:space="preserve">Straż Graniczna - Załącznik do Oceny Skutków Regulacji projektu ustawy o ETIAS - Szczegółowy podział kwot </t>
  </si>
  <si>
    <t>Lp.</t>
  </si>
  <si>
    <t>Katalog sprzętu</t>
  </si>
  <si>
    <t>Razem</t>
  </si>
  <si>
    <t>II.</t>
  </si>
  <si>
    <t>Komendant Główny Straży Granicznej</t>
  </si>
  <si>
    <t>Wdożenie systemu ETIAS</t>
  </si>
  <si>
    <t>4.1</t>
  </si>
  <si>
    <t>Sprzęt (zakup, serwis, pakiety gwarancyjne)</t>
  </si>
  <si>
    <t>4.2</t>
  </si>
  <si>
    <t>Wartości niematerialne i prawne  (zakup i usługi)</t>
  </si>
  <si>
    <t>4.3</t>
  </si>
  <si>
    <t>Szkolenia</t>
  </si>
  <si>
    <t>4.4</t>
  </si>
  <si>
    <t>Inne (np. kampania informacyjna)</t>
  </si>
  <si>
    <t>Łącznie 1-10</t>
  </si>
  <si>
    <r>
      <t>XX -</t>
    </r>
    <r>
      <rPr>
        <b/>
        <strike/>
        <sz val="11"/>
        <color indexed="8"/>
        <rFont val="Calibri"/>
        <family val="2"/>
        <charset val="238"/>
        <scheme val="minor"/>
      </rPr>
      <t xml:space="preserve"> wydatki osobowe cywilne</t>
    </r>
  </si>
  <si>
    <r>
      <t>KGSG -</t>
    </r>
    <r>
      <rPr>
        <b/>
        <sz val="11"/>
        <color indexed="8"/>
        <rFont val="Calibri"/>
        <family val="2"/>
        <charset val="238"/>
        <scheme val="minor"/>
      </rPr>
      <t xml:space="preserve"> wydatki osobowe funkcjonariusze</t>
    </r>
  </si>
  <si>
    <r>
      <t>KGSG-</t>
    </r>
    <r>
      <rPr>
        <b/>
        <sz val="11"/>
        <color indexed="8"/>
        <rFont val="Calibri"/>
        <family val="2"/>
        <charset val="238"/>
        <scheme val="minor"/>
      </rPr>
      <t xml:space="preserve"> wydatki rzeczowe</t>
    </r>
  </si>
  <si>
    <t xml:space="preserve">Urząd do Spraw Cudzoziemców - Załącznik do Oceny Skutków Regulacji projektu  ustawy o zmianie ustawy o ETIAS- Szczegółowy podział kwot </t>
  </si>
  <si>
    <t>Instytucja</t>
  </si>
  <si>
    <t>zakres</t>
  </si>
  <si>
    <t>UdSC</t>
  </si>
  <si>
    <t>Sprzęt i oprogramowanie (wymiana sprzętu i zakup licencji)</t>
  </si>
  <si>
    <t>Dostosowanie rejestrów Systemu Pobyt do współpracy z ETIAS</t>
  </si>
  <si>
    <t>Automatyczne dokonywanie zapytań do systemu ETIAS</t>
  </si>
  <si>
    <t>Dostosowanie krajowego zbioru rejestrów, ewidencji i wykazu w sprawach cudzoziemców do współpracy z Krajowym Rejestrem Cudzoziemców</t>
  </si>
  <si>
    <r>
      <t>Urząd do Spraw Cudzoziemców -</t>
    </r>
    <r>
      <rPr>
        <b/>
        <sz val="11"/>
        <color rgb="FF000000"/>
        <rFont val="Arial"/>
        <family val="2"/>
        <charset val="238"/>
      </rPr>
      <t xml:space="preserve"> koszty rzeczowe</t>
    </r>
  </si>
  <si>
    <r>
      <t>Urząd do Spraw Cudzoziemców -</t>
    </r>
    <r>
      <rPr>
        <b/>
        <sz val="11"/>
        <color rgb="FF000000"/>
        <rFont val="Arial"/>
        <family val="2"/>
        <charset val="238"/>
      </rPr>
      <t xml:space="preserve"> koszty osobowe</t>
    </r>
  </si>
  <si>
    <t>Szczegółowe uzasadnienie wydatków rzeczowych (zakres)</t>
  </si>
  <si>
    <t>Istotną kwestią jest dostosowanie systemów informatycznych do testów wdrożeniowych oraz przeprowadzenie analiz związanych z wymianą informacji pomiędzy Systemem Pobyt (systemem, w którym prowadzony jest krajowy zbiór rejestrów, ewidencji i wykazu w sprawach cudzoziemców), a KRC.
Z dotychczasowych doświadczeń UdSC wynika, że tego typu integracje, w szczególności związane z przekazywaniem danych z wielu powiązanych rekordów, muszą być procesem wieloetapowym, rozłożonym w czasie i wymagającym przeprowadzania wielu tur testów.
Skutki finansowe (wydatki rzeczowe) projektowanej ustawy dla UdSC zostały oszacowane przy uwzględnieniu: 
●Kosztów związanych z przystosowaniem Systemu Pobyt do prawidłowej obsługi procesów uwzględniających sprawdzenia ETIAS w procedurach migracyjnych prowadzonych przez Szefa Urzędu oraz wojewodów, w tym dokonywanie sprawdzeń automatycznych związanych z kontrolą legalności pobytu w przypadku, w których cudzoziemiec deklaruje ETIAS jako źródło legalności pobytu (ponoszone w latach 2026-27),  
●kosztów związanych ze skomunikowaniem krajowego zbioru rejestrów, ewidencji oraz wykazu w sprawach cudzoziemców z Krajowym Rejestrem Cudzoziemców i przystosowaniem krajowego zbioru rejestrów, ewidencji oraz wykazu w sprawach cudzoziemców;  
●kosztów automatyzacji obsługi detekcji zduplikowanych tożsamości/konfliktów danych (ponoszone w latach 2026-28). 
●kosztów związanych z utrzymaniem prawidłowego funkcjonowania przygotowanego rozwiązania, w tym utrzymania interfejsów związanych z dostępem do ETIAS oraz wymianą informacji z Krajowym Rejestem Cudzoziemców (ponoszone w latach 2027-35)
●kosztów rozwoju i wdrożenia intefejsu ETIAS oraz modyfikacji interfejsu EES
Urząd do Spraw Cudzoziemców nie ma faktycznej możliwości stworzenia wewnętrznych zespołów IT, które umożliwiłyby realizację wskazanych w ustawie projektów i musi realizować projekty w oparciu o prawo zamówień publicznych. To uwarunkowane jest wysokimi kosztami usług tego typu na rynku komercyjnym.  
Niemożliwe jest przesunięcie środków na realizację wydatków przewidywanych przez projekt ustawy bez stworzenia zagrożenia dla realizacji innych, krytycznych dla funkcjonowania i bezpieczeństwa wdrożeń integracji systemów krajowych z systemami wielkoskalowymi Unii Europejskiej. 
Nakładanie nowych, stałych obowiązków na organy finansowane z środków publicznych powinno się wiązać z finansowaniem tychże zadań ze środków publicznych, w szczególności w przypadkach, gdy niezbędne zmiany w systemach informatycznych oraz procedurach biznesowych generują istotne koszty z punktu widzenia budżetów podmiotów publicznych, a jednocześnie nie stwarzają możliwości racjonalizacji wydatków w innych obszarach działalności podmiotu.</t>
  </si>
  <si>
    <t>suma</t>
  </si>
  <si>
    <t>Dostosowanie rejestrów xx do współpracy z ETIAS</t>
  </si>
  <si>
    <r>
      <t>XX -</t>
    </r>
    <r>
      <rPr>
        <b/>
        <sz val="11"/>
        <color indexed="8"/>
        <rFont val="Calibri Light"/>
        <family val="2"/>
        <charset val="238"/>
      </rPr>
      <t xml:space="preserve"> wydatki osobowe cywilne</t>
    </r>
  </si>
  <si>
    <r>
      <t>XX -</t>
    </r>
    <r>
      <rPr>
        <b/>
        <sz val="11"/>
        <color indexed="8"/>
        <rFont val="Calibri Light"/>
        <family val="2"/>
        <charset val="238"/>
      </rPr>
      <t xml:space="preserve"> wydatki osobowe funkcjonariusze</t>
    </r>
  </si>
  <si>
    <t xml:space="preserve"> </t>
  </si>
  <si>
    <t>Wskazana kwota opiera się na wyliczeniach prac związanych z modyfikacją systemu KSIP, na podstawie obecnie zawartej umowy z wykonawcą systemu - firmą Oracle Polska. Określenie szczgółowego zakresu prac zostanie podany po opracowaniu karty projektu przez Biuro Prezewncji na podstawie zarządzenia nr 5 KGP z 2017 r. w sprawie metod realizacji projektów teleinfomatycznych i telekomunikacyjnych w Policji</t>
  </si>
  <si>
    <t>WYDATKI RZECZOWE KGP</t>
  </si>
  <si>
    <t>Potrzeby kadrowe w tym zakresie zostaną zabezpieczone ze środków jakie zostaną przydzielone Straży Granicznej na dodatkowe etaty w ramach Programu Modernizacji Policji, Straży Granicznej, Państwowej Straży Pożarnej i Służby Ochrony Państwa na lata 2026 – 2029.”</t>
  </si>
  <si>
    <r>
      <rPr>
        <b/>
        <u/>
        <sz val="11"/>
        <color rgb="FF000000"/>
        <rFont val="Arial"/>
        <family val="2"/>
        <charset val="238"/>
      </rPr>
      <t xml:space="preserve">Skutki finansowe (wydatki rzeczowe) projektowanej ustawy dla KGSG zostały oszacowane przy uwzględnieniu: </t>
    </r>
    <r>
      <rPr>
        <sz val="11"/>
        <color rgb="FF000000"/>
        <rFont val="Arial"/>
        <family val="2"/>
        <charset val="238"/>
      </rPr>
      <t xml:space="preserve">
a) dotychczas zrealizowanych umów oraz dodatkowych wycen w tym zakresie na wykorzystywane obecnie w infrastrukturze SG urządzenia, 
b) ogłoszonych przez producentów rozwiązań terminów EOL (End of Life) dla posiadanych urządzeń i oprogramowania, skutkujących (po wskazanych terminie) brakiem możliwości wykupienia do nich wsparcia, 
c) potrzeb w zakresie zakupów nowych urządzeń bez konieczności serwisowania obecnie posiadanych urządzeń, 
d) prognozowanego zapotrzebowania na zwiększenie wydajności przetwarzania ruchu urządzeń oraz rosnącego zapotrzebowania na przestrzeń dyskową pod dane produkcyjne i backupowe i moc obliczeniową w związku z koniecznością obsługi wniosków o udzielenie zezwoleń na podróż przez Krajową Jednostkę ds. ETIAS, 
e) średnich okresów użytkowania poszczególnych urządzeń wchodzących w skład systemu ETIAS, f) planów modernizacji Centralnego Węzła Teleinformatycznego SG (Warszawa) oraz Synchronicznego Zapasowego Węzła Systemów Wysokiej Dostępności (Warszawa), które mają zapewnić redundancje urządzeń przetwarzających ruch w systemie ETIAS, 
f) kosztów subskrypcji sygnatur do rozwiązań bezpieczeństwa sieciowego zapewniających ochronę ruchu ETIAS. 
Istotną kwestią pozostaje również fakt, iż Straż Graniczna podejmuje wiele proaktywnych działań związanych z pozyskaniem wszelkich możliwych środków finansowych z różnych źródeł finansowania, a w omawianym zakresie zrealizowało w ramach Funduszu Bezpieczeństwa Wewnętrznego projekt Stworzenie krajowego komponentu ETIAS celem realizacji zadań ujętych w Rozporządzeniu Rady 2018/1240 na kwotę 15.203.948,84 zł. Co więcej, biorąc pod uwagę fakt, iż SG: 
● projektuje i wytwarza oprogramowanie dla całej administracji publicznej, 
● projektuje bazy danych, 
● konfiguruje i utrzymuje komponenty sieciowe, serwerowe, macierzowe, bezpieczeństwa oraz balansowania ruchu, 
siłami własnymi inżynierów utrzymywanych z budżetu SG, wskazane w OSR koszty stanowią minimalne zabezpieczenie niezbędne do utrzymania infrastruktury systemu ETIAS. Ponadto mając na uwadze obecne ceny rynkowe należy wskazać, iż wykazane w pkt. 6 OSR koszty zostały oszacowane z należytą starannością przy uwzględnieniu optymalnych (najmniej kosztochłonnych) rozwiązań. Podkreślenia wymaga również fakt, iż w ramach wykazanych w pkt. 6 OSR kosztów nie uwzględniono kosztów osobowych (uwzględnionych w budżecie SG), które w przypadku konieczności ujęcia ich w pkt. 6 OSR, w sytuacji zatrudnienia zewnętrznych podmiotów do realizacji omawianego zadania uległyby znacznemu zwiększeniu.
Straż Graniczna planuje w poszczególnych latach budżetowych zrealizować następujące zadania: 
a) </t>
    </r>
    <r>
      <rPr>
        <b/>
        <sz val="11"/>
        <color rgb="FF000000"/>
        <rFont val="Arial"/>
        <family val="2"/>
        <charset val="238"/>
      </rPr>
      <t>w roku 2026</t>
    </r>
    <r>
      <rPr>
        <sz val="11"/>
        <color rgb="FF000000"/>
        <rFont val="Arial"/>
        <family val="2"/>
        <charset val="238"/>
      </rPr>
      <t xml:space="preserve"> – w ramach wydatków majątkowych: zakup urządzeń bezpieczeństwa sieciowego oraz modernizacja systemu mocy obliczeniowej i pamięci masowej; w ramach wydatków bieżących: odnowienie wsparcia dla posiadanych licencji, 
b)</t>
    </r>
    <r>
      <rPr>
        <b/>
        <sz val="11"/>
        <color rgb="FF000000"/>
        <rFont val="Arial"/>
        <family val="2"/>
        <charset val="238"/>
      </rPr>
      <t xml:space="preserve"> w roku 2027</t>
    </r>
    <r>
      <rPr>
        <sz val="11"/>
        <color rgb="FF000000"/>
        <rFont val="Arial"/>
        <family val="2"/>
        <charset val="238"/>
      </rPr>
      <t xml:space="preserve"> - w ramach wydatków majątkowych: modernizacja systemu mocy obliczeniowej i pamięci masowej, 
c) </t>
    </r>
    <r>
      <rPr>
        <b/>
        <sz val="11"/>
        <color rgb="FF000000"/>
        <rFont val="Arial"/>
        <family val="2"/>
        <charset val="238"/>
      </rPr>
      <t>w roku 2029</t>
    </r>
    <r>
      <rPr>
        <sz val="11"/>
        <color rgb="FF000000"/>
        <rFont val="Arial"/>
        <family val="2"/>
        <charset val="238"/>
      </rPr>
      <t xml:space="preserve"> - w ramach wydatków majątkowych: rozbudowa systemu mocy obliczeniowej i pamięci masowej wraz z zakupem oprogramowania; w ramach wydatków bieżących: odnowienie wsparcia dla posiadanych licencji oraz utrzymanie wsparcia i subskrypcji na urządzenia bezpieczeństwa sieciowego, 
d) </t>
    </r>
    <r>
      <rPr>
        <b/>
        <sz val="11"/>
        <color rgb="FF000000"/>
        <rFont val="Arial"/>
        <family val="2"/>
        <charset val="238"/>
      </rPr>
      <t>w roku 2030</t>
    </r>
    <r>
      <rPr>
        <sz val="11"/>
        <color rgb="FF000000"/>
        <rFont val="Arial"/>
        <family val="2"/>
        <charset val="238"/>
      </rPr>
      <t xml:space="preserve"> – w ramach wydatków majątkowych: zakup urządzeń telekomunikacyjnych, 
e) </t>
    </r>
    <r>
      <rPr>
        <b/>
        <sz val="11"/>
        <color rgb="FF000000"/>
        <rFont val="Arial"/>
        <family val="2"/>
        <charset val="238"/>
      </rPr>
      <t xml:space="preserve">w roku 2031 </t>
    </r>
    <r>
      <rPr>
        <sz val="11"/>
        <color rgb="FF000000"/>
        <rFont val="Arial"/>
        <family val="2"/>
        <charset val="238"/>
      </rPr>
      <t xml:space="preserve">- w ramach wydatków majątkowych: rozbudowa systemu mocy obliczeniowej i pamięci masowej wraz z zakupem oprogramowania, 
f) </t>
    </r>
    <r>
      <rPr>
        <b/>
        <sz val="11"/>
        <color rgb="FF000000"/>
        <rFont val="Arial"/>
        <family val="2"/>
        <charset val="238"/>
      </rPr>
      <t xml:space="preserve">w roku 2032 </t>
    </r>
    <r>
      <rPr>
        <sz val="11"/>
        <color rgb="FF000000"/>
        <rFont val="Arial"/>
        <family val="2"/>
        <charset val="238"/>
      </rPr>
      <t xml:space="preserve">- w ramach wydatków majątkowych: rozbudowa systemu mocy obliczeniowej i pamięci masowej wraz z zakupem oprogramowania; w ramach wydatków bieżących: odnowienie wsparcia dla posiadanych licencji oraz utrzymanie wsparcia i subskrypcji na urządzenia bezpieczeństwa sieciowego, 
g) </t>
    </r>
    <r>
      <rPr>
        <b/>
        <sz val="11"/>
        <color rgb="FF000000"/>
        <rFont val="Arial"/>
        <family val="2"/>
        <charset val="238"/>
      </rPr>
      <t xml:space="preserve">w roku 2034 </t>
    </r>
    <r>
      <rPr>
        <sz val="11"/>
        <color rgb="FF000000"/>
        <rFont val="Arial"/>
        <family val="2"/>
        <charset val="238"/>
      </rPr>
      <t xml:space="preserve">- w ramach wydatków majątkowych: modernizacja systemu mocy obliczeniowej i pamięci masowej, 
h) </t>
    </r>
    <r>
      <rPr>
        <b/>
        <sz val="11"/>
        <color rgb="FF000000"/>
        <rFont val="Arial"/>
        <family val="2"/>
        <charset val="238"/>
      </rPr>
      <t xml:space="preserve">w roku 2035 </t>
    </r>
    <r>
      <rPr>
        <sz val="11"/>
        <color rgb="FF000000"/>
        <rFont val="Arial"/>
        <family val="2"/>
        <charset val="238"/>
      </rPr>
      <t>- w ramach wydatków majątkowych: zakup urządzeń telekomunikacyjnych; w ramach wydatków bieżących: odnowienie wsparcia dla posiadanych licencji oraz utrzymanie wsparcia i subskrypcji na urządzenia bezpieczeństwa sieciowego.
KGSG informuje, iż na chwilę obecną nie ma możliwości ograniczenia ani rezygnacji z zaplanowanych zadań w komentowanym obszarze. Podkreślenia wymaga fakt, iż zadania wykazane w ramach ustawy wynikają z konieczności zapewnienia ciągłości realizacji ustawowych zadań Straży Granicznej.
W odniesieniu do źródeł zabezpieczenia szacowanych wydatków w ramach budżetu państwa, podkreślenia wymaga, iż ubieganie się o zwiększenie limitu wydatków w części 42 – Sprawy wewnętrzne dla środków zaplanowanych na funkcjonowanie Straży Granicznej jest spowodowane brakiem funduszy na zakładane wdrożenie przez Straż Graniczną systemu ETIAS w ramach przyznanego z budżetu państwa dla Straży Granicznej limitu wydatków. Straż Graniczna prowadzi starania o pozyskanie środków z budżetu Unii Europejskiej na realizację niektórych swoich potrzeb, jednak nie jest pewne, czy uda się pozyskać środki europejskie w jakiejkolwiek wysokości na wdrożenie systemu ETIAS.</t>
    </r>
  </si>
  <si>
    <t>dynamika wzrostu towarów i usług (październik 2024)</t>
  </si>
  <si>
    <r>
      <t>KGSG-</t>
    </r>
    <r>
      <rPr>
        <b/>
        <sz val="11"/>
        <color indexed="8"/>
        <rFont val="Calibri"/>
        <family val="2"/>
        <charset val="238"/>
        <scheme val="minor"/>
      </rPr>
      <t xml:space="preserve"> wydatki rzeczowe po waloryzacji</t>
    </r>
  </si>
  <si>
    <t>KGP</t>
  </si>
  <si>
    <t xml:space="preserve">KGP - Załącznik do Oceny Skutków Regulacji projektu  ustawy o zmianie ustawy o ETIAS - Szczegółowy podział kwot </t>
  </si>
  <si>
    <t xml:space="preserve">Zgodnie z art. 7 pkt 2 i 4 projektowanej ustawy w celu właściwego funkcjonowania KSI ETIAS Komendant Główny Policji zapewnia podłączenie krajowej infrastruktury granicznej do jednolitego interfejsu krajowego w ramach ośrodka podstawowego i zapasowego oraz współpracuje z COT KSI ETIAS w zakresie doprowadzenia sieci łączności do jednolitego interfejsu krajowego w celu podłączenia krajowej infrastruktury granicznej. 
W związku z tym koszty po stronie Policji będą związane z dostosowaniem rejestrów (systemów teleinformatycznych) Policji do współpracy z ETIAS. Koszt tego dostosowania został oszacowany na kwotę 140 tys. zł. Kwota ta stanowi wyliczenie kosztów prac związanych z modyfikacją Krajowego Systemu Informacyjnego Policji w celu jego dostosowania do współpracy z ETIAS. Została ona oszacowana na podstawie obecnej umowy z Wykonawcą systemu - firmą Oracle Polska. 
</t>
  </si>
  <si>
    <t>przypisano Kwotę z tytułu opłaty skarb. (350 zł jednostkowo) do dochodów gmin</t>
  </si>
  <si>
    <t>!NIEWSKAZYWANE W WYDATKACH, FINANSOWANE W RAMACH PROGRAMU MODERNIZACJI SŁUŻB, A NIE W RAMACH ZWIĘKSZENIA LIMITU WYDATKÓW!</t>
  </si>
  <si>
    <r>
      <t xml:space="preserve">środki w tym zakresie zostaną zabezpieczone ze środków jakie zostaną przydzielone Straży Granicznej na dodatkowe etaty w ramach Programu Modernizacji Policji, Straży Granicznej, Państwowej Straży Pożarnej i Służby Ochrony Państwa na lata 2026 – 2029.
</t>
    </r>
    <r>
      <rPr>
        <b/>
        <u/>
        <sz val="11"/>
        <color rgb="FFFF0000"/>
        <rFont val="Arial"/>
        <family val="2"/>
        <charset val="238"/>
      </rPr>
      <t>NIE WYMAGAJĄ ZWIĘKSZENIA LIMITU WYDATKÓW, NIE SĄ WSKAZYWANE W TABELI PKT 6 OSR WYDATKI Z BUDŻETU</t>
    </r>
  </si>
  <si>
    <t>wydatki rzeczowe</t>
  </si>
  <si>
    <t>koszty rzeczowe</t>
  </si>
  <si>
    <t>koszty osobowe</t>
  </si>
  <si>
    <t>Dostosowanie rejestrów do współpracy z ETIAS</t>
  </si>
  <si>
    <t xml:space="preserve">Załącznik do Oceny Skutków Regulacji projektu  ustawy o zmianie ustawy o ETIAS- Szczegółowy podział kwot </t>
  </si>
  <si>
    <t>2036r.</t>
  </si>
  <si>
    <t>2036 r.</t>
  </si>
  <si>
    <t>WYDATKI OSOBOWE KGSG:
36 etatów funkcjonariuszy</t>
  </si>
  <si>
    <t>opłata za przyjęcie wniosku  i ponowne rozpatrzenie sprawy</t>
  </si>
  <si>
    <t>opłaty skarbowej za przyjęcie i rozpatrzenie wniosku o cofnięcie zakazu ponownego wjazdu</t>
  </si>
  <si>
    <t>kary administracyjne nałożone na przewożników</t>
  </si>
  <si>
    <t>Razem dochody, w tym:</t>
  </si>
  <si>
    <t>JST -858% dochodów zgodnie z sugestią koordynatora OSR</t>
  </si>
  <si>
    <t>WYDATKI OSOBOWE GIS</t>
  </si>
  <si>
    <t xml:space="preserve">Główny Inspektorat Sanitarny - Załącznik do Oceny Skutków Regulacji projektu  ustawy o zmianie ustawy o ETIAS - Szczegółowy podział kwot </t>
  </si>
  <si>
    <t>Główny Inspektorat Sanitarny</t>
  </si>
  <si>
    <t>Wydatki osobowe w liczbie 3 etatów z mnożnikiem kwoty bazowej 3,5 oraz pochodnymi są uzasadnione koniecznością zatrudnienia w GIS dodatkowych pracowników, którzy będą realizować zadania wynikające z przepisów art. 10 ust 2 oraz art. 45 ustawy o udziale Rzeczypospolitej Polskiej w europejskim systemie informacji o podróży oraz zezwoleń na podróż (ETIAS)
Organy, o których mowa w art. 10 ust. 1 tejże ustawy (w tym Główny Inspektor Sanitarny w zakresie wysokiego ryzyka epidemiologicznego), przekazują, w zakresie właściwości, uzasadnioną opinię, pozytywną albo negatywną, w terminie nie dłuższym niż 48 godzin od otrzymania wniosku w tej sprawie. W pilnych przypadkach, Komendant Główny Straży Granicznej może wyznaczyć termin przekazania opinii krótszy niż 48 godzin. 
Ponadto w zakresie tzw. kontroli II linii (art. 45 ustawy o ETIAS, który dodaje art. 30a w ustawie z dnia 5 grudnia 2008 r. o zapobieganiu oraz zwalczaniu zakażeń i chorób zakaźnych u ludzi), która jest realizowana przez lokalne jednostki Straży Granicznej bezpośrednio na przejściu granicznym, wydanie opinii powinno odbyć się niezwłocznie, ale nie dłużej niż 12 godzin od złożenia wniosku przez komendanta jednostki Straży Granicznej. 
Ze względu na wskazane terminy wydawania opinii zachodzi więc konieczność zapewnienia obsługi realizacji zadań z tym związanych przez Główny Inspektorat Sanitarny poza godzinami pracy urzędu oraz w dni wolne od pracy. Termin ten nie może zostać wydłużony, ze względu na fakt, że opinia będę dotyczy również osób, które już znajdują się na przejściu granicznym.</t>
  </si>
  <si>
    <t xml:space="preserve">Wyposażenia stanowisk pracy dla osób obsługujacych zadania ETIAS, obejmujące zakup 3 zestawów komputerowych oraz 3 zestawów mebli biurowych </t>
  </si>
  <si>
    <t>WYDATKI rzeczowe GIS</t>
  </si>
  <si>
    <r>
      <t>Główny Inspektorat Sanitarny -</t>
    </r>
    <r>
      <rPr>
        <b/>
        <sz val="8"/>
        <color indexed="8"/>
        <rFont val="Calibri Light"/>
        <family val="2"/>
        <charset val="238"/>
      </rPr>
      <t xml:space="preserve"> wydatki osobowe cywilne</t>
    </r>
  </si>
  <si>
    <r>
      <t>Główny Inspektorat Sanitarny -</t>
    </r>
    <r>
      <rPr>
        <b/>
        <sz val="8"/>
        <color indexed="8"/>
        <rFont val="Arial"/>
        <family val="2"/>
        <charset val="238"/>
      </rPr>
      <t xml:space="preserve"> wydatki rzeczowe</t>
    </r>
  </si>
  <si>
    <r>
      <t>Istotną kwestią jest dostosowanie systemów informatycznych do testów wdrożeniowych oraz przeprowadzenie analiz związanych z wymianą informacji pomiędzy Systemem Pobyt (systemem, w którym prowadzony jest krajowy zbiór rejestrów, ewidencji i wykazu w sprawach cudzoziemców), a KRC.
Z dotychczasowych doświadczeń UdSC wynika, że tego typu integracje, w szczególności związane z przekazywaniem danych z wielu powiązanych rekordów, muszą być procesem wieloetapowym, rozłożonym w czasie i wymagającym przeprowadzania wielu tur testów.
Skutki finansowe (wydatki rzeczowe) projektowanej ustawy dla UdSC zostały oszacowane przy uwzględnieniu: 
●</t>
    </r>
    <r>
      <rPr>
        <b/>
        <sz val="10"/>
        <color rgb="FF000000"/>
        <rFont val="Arial"/>
        <family val="2"/>
        <charset val="238"/>
      </rPr>
      <t xml:space="preserve">Kosztów związanych z przystosowaniem Systemu Pobyt </t>
    </r>
    <r>
      <rPr>
        <sz val="10"/>
        <color rgb="FF000000"/>
        <rFont val="Arial"/>
        <family val="2"/>
        <charset val="238"/>
      </rPr>
      <t>do prawidłowej obsługi procesów uwzględniających sprawdzenia ETIAS w procedurach migracyjnych prowadzonych przez Szefa Urzędu oraz wojewodów, w tym dokonywanie sprawdzeń automatycznych związanych z kontrolą legalności pobytu w przypadku, w których cudzoziemiec deklaruje ETIAS jako źródło legalności pobytu (ponoszone w latach 2026-27),  
●</t>
    </r>
    <r>
      <rPr>
        <b/>
        <sz val="10"/>
        <color rgb="FF000000"/>
        <rFont val="Arial"/>
        <family val="2"/>
        <charset val="238"/>
      </rPr>
      <t>kosztów związanych ze skomunikowaniem krajowego zbioru rejestrów,</t>
    </r>
    <r>
      <rPr>
        <sz val="10"/>
        <color rgb="FF000000"/>
        <rFont val="Arial"/>
        <family val="2"/>
        <charset val="238"/>
      </rPr>
      <t xml:space="preserve"> ewidencji oraz wykazu w sprawach cudzoziemców z Krajowym Rejestrem Cudzoziemców i przystosowaniem krajowego zbioru rejestrów, ewidencji oraz wykazu w sprawach cudzoziemców;  
●</t>
    </r>
    <r>
      <rPr>
        <b/>
        <sz val="10"/>
        <color rgb="FF000000"/>
        <rFont val="Arial"/>
        <family val="2"/>
        <charset val="238"/>
      </rPr>
      <t>kosztów automatyzacji obsługi detekcji zduplikowanych tożsamości</t>
    </r>
    <r>
      <rPr>
        <sz val="10"/>
        <color rgb="FF000000"/>
        <rFont val="Arial"/>
        <family val="2"/>
        <charset val="238"/>
      </rPr>
      <t>/konfliktów danych (ponoszone w latach 2027-28). 
●</t>
    </r>
    <r>
      <rPr>
        <b/>
        <sz val="10"/>
        <color rgb="FF000000"/>
        <rFont val="Arial"/>
        <family val="2"/>
        <charset val="238"/>
      </rPr>
      <t xml:space="preserve">kosztów związanych z utrzymaniem </t>
    </r>
    <r>
      <rPr>
        <sz val="10"/>
        <color rgb="FF000000"/>
        <rFont val="Arial"/>
        <family val="2"/>
        <charset val="238"/>
      </rPr>
      <t xml:space="preserve">prawidłowego funkcjonowania przygotowanego rozwiązania, w tym </t>
    </r>
    <r>
      <rPr>
        <b/>
        <sz val="10"/>
        <color rgb="FF000000"/>
        <rFont val="Arial"/>
        <family val="2"/>
        <charset val="238"/>
      </rPr>
      <t>utrzymania interfejsów związanych z dostępem do ETIAS oraz wymianą informacji z Krajowym Rejestem Cudzoziemców</t>
    </r>
    <r>
      <rPr>
        <sz val="10"/>
        <color rgb="FF000000"/>
        <rFont val="Arial"/>
        <family val="2"/>
        <charset val="238"/>
      </rPr>
      <t xml:space="preserve"> (ponoszone w latach 2027-36)
●</t>
    </r>
    <r>
      <rPr>
        <b/>
        <sz val="10"/>
        <color rgb="FF000000"/>
        <rFont val="Arial"/>
        <family val="2"/>
        <charset val="238"/>
      </rPr>
      <t>kosztów rozwoju i wdrożenia intefejsu</t>
    </r>
    <r>
      <rPr>
        <sz val="10"/>
        <color rgb="FF000000"/>
        <rFont val="Arial"/>
        <family val="2"/>
        <charset val="238"/>
      </rPr>
      <t xml:space="preserve"> ETIAS oraz modyfikacji interfejsu EES
Urząd do Spraw Cudzoziemców nie ma faktycznej możliwości stworzenia wewnętrznych zespołów IT, które umożliwiłyby realizację wskazanych w ustawie projektów i musi realizować projekty w oparciu o prawo zamówień publicznych. To uwarunkowane jest wysokimi kosztami usług tego typu na rynku komercyjnym.  
Niemożliwe jest przesunięcie środków na realizację wydatków przewidywanych przez projekt ustawy bez stworzenia zagrożenia dla realizacji innych, krytycznych dla funkcjonowania i bezpieczeństwa wdrożeń integracji systemów krajowych z systemami wielkoskalowymi Unii Europejskiej. 
Nakładanie nowych, stałych obowiązków na organy finansowane z środków publicznych powinno się wiązać z finansowaniem tychże zadań ze środków publicznych, w szczególności w przypadkach, gdy niezbędne zmiany w systemach informatycznych oraz procedurach biznesowych generują istotne koszty z punktu widzenia budżetów podmiotów publicznych, a jednocześnie nie stwarzają możliwości racjonalizacji wydatków w innych obszarach działalności podmiotu.
Wskazane wydatki rzeczowe zostały oszacowane na podstawie cen rynkowych zakupów rozwiązań teleinformatycznych podobnego rodzaju, uwzględniają wzrost kosztów takich zakupów w latach kolejnych, uwzględniając konieczność przeprowadzenia regularnej wymiany zużytych urządzeń obsługujących systemy wielkoskalowe UE (w tym system ETIAS) oraz krajowych systemów referencyjnych (w ramach krajowego zbioru rejestrów, ewidencji i wykazu w sprawach cudzoziemców), tak aby zapewnić niezbędną na poziomie krajowym oraz unijnym dostępność systemów, w tym także aby nie dopuścić do powstania długów technologicznych i infrastrukturalnych. 
Należy podkreślić, że w przeciwieństwie do dotychczasowych procedur wdrażania i modernizacji systemów wielkoskalowych, które były wdrażane metodą „zaplanuj i wdróż” (wdrażanie stabilnych, mało zmiennych w czasie wersji systemów wielkoskalowych UE) – obecnie przyjęta w projektach wielkoskalowych Unii Europejskiej metoda ich wdrażania stawia na częstsze, pomniejsze iteracje, wynikające z praktycznych wniosków działania systemów oraz wdrażania mniej krytycznych funkcjonalności wynikających ze zmian w legislacji wtórnej (akty wykonawcze i delegowane UE) oraz pokrewnej (rozporządzenia dotyczące innych systemów wielkoskalowych) podnosi stopień skomplikowania procesów wdrażania oraz dalej utrzymania oraz powoduje konieczność prowadzenia stałej ekspertyzy od architektów systemów/infrastruktury oraz programistów.
Z doświadczeń Urzędu oraz innych jednostek administracji publicznej dotyczących przeprowadzenia modernizacji infrastruktury we właściwym czasie wynika, że brak wieloletniego planowania w tym zakresie może prowadzić do krytycznych zagrożeń dla bezpieczeństwa RP poprzez narażanie się na nieakceptowalne ryzyka związane z brakiem dostępności do kluczowych systemów referencyjnych w RP.
Wydatki na sprzęt (on będzie musiał być gotowy w dniu uruchomienia, a nie zakupiony później)
Wydatki na przygotowanie analiz zmian, które też zostaną przygotowane wcześniej i będą musiały być opłacone w 2026 r. 
</t>
    </r>
  </si>
  <si>
    <r>
      <t xml:space="preserve">Zasoby kadrowe komórki są niewystarczające do realizacji wszystkich powierzonych zadań w sposób terminowy. Biorąc pod uwagę rosnącą liczbę zgłoszeń w strefie IT i cyber w całej Polsce, zakres obowiązków oraz potrzebę utrzymania ciągłości nadzoru nad systemem IT - zasadne jest utworzenie dwóch dodatkowych etatów.  Do obliczenia niezbędnej kwoty kosztów dla pracowników komórki nadzoru przyjęto następujące założenia: 
- średnie wynagrodzenie miesięczne brutto w administracji przy ujęciu mnożnikowym 3,5 oraz dodatek za wieloletnią pracę wysokości 20% wynagrodzenia zasadniczego. Suma łącznych kosztów pracodawcy(wraz z nagrodami i odprawami) dla jednego pracownika w ujęciu rocznym (w oparciu o planowaną kwotę bazową z 2026 r.) – to ok. 197 500 zł. W założonej kwocie ujęto już m.in dodatkowe wynagrodzenie roczne, składniki na PPK, składki na Fundusz Pracy czy składki na ubezpieczenia społeczne. Dla obliczenia kosztów pracodawcy w odniesieniu do drugiego pracownika przyjęto te same założenia (łącznie dla dwóch pracowników kwota na rok 2026 wynosi ok 395 000 zl brutto)
</t>
    </r>
    <r>
      <rPr>
        <b/>
        <sz val="11"/>
        <color rgb="FF000000"/>
        <rFont val="Arial"/>
        <family val="2"/>
        <charset val="238"/>
      </rPr>
      <t>Nowe stanowiska umożliwią efektywne sprawowanie nadzoru oraz zapewnią poprzez jakość i skuteczność realizowanych działań</t>
    </r>
    <r>
      <rPr>
        <sz val="11"/>
        <color rgb="FF000000"/>
        <rFont val="Arial"/>
        <family val="2"/>
        <charset val="238"/>
      </rPr>
      <t xml:space="preserve">
</t>
    </r>
    <r>
      <rPr>
        <b/>
        <sz val="11"/>
        <color rgb="FF000000"/>
        <rFont val="Arial"/>
        <family val="2"/>
        <charset val="238"/>
      </rPr>
      <t>Pracownicy tej komórki mają odpowiadać ma m.in.:</t>
    </r>
    <r>
      <rPr>
        <sz val="11"/>
        <color rgb="FF000000"/>
        <rFont val="Arial"/>
        <family val="2"/>
        <charset val="238"/>
      </rPr>
      <t xml:space="preserve">
● za monitorowanie poprawności funkcjonowania systemów teleinformatycznych, 
● zapewnienie ich zgodności z obowiązującymi regulacjami prawnymi oraz standardami bezpieczeństwa,
</t>
    </r>
    <r>
      <rPr>
        <b/>
        <sz val="11"/>
        <color rgb="FF000000"/>
        <rFont val="Arial"/>
        <family val="2"/>
        <charset val="238"/>
      </rPr>
      <t xml:space="preserve">Zakres odpowiedzialności tej jednostki to m.in. </t>
    </r>
    <r>
      <rPr>
        <sz val="11"/>
        <color rgb="FF000000"/>
        <rFont val="Arial"/>
        <family val="2"/>
        <charset val="238"/>
      </rPr>
      <t xml:space="preserve">
● opracowanie i realizacja odpowiednich procedur kontrolnych i nadzorczych. 
● sprawdzanie, czy KSI ETIAS spełnia wymagania techniczne niezbędne do udziału Rzeczypospolitej Polskiej w ETIAS; 
● czy osoby mające dostęp do KSI ETIAS posiadają ważne upoważnienie do dostępu oraz przetwarzania danych; 
● sprawdzania prawidłowości opisu zadań i funkcji czy też zapewnienia odpowiedniej ochrony fizycznej. 
W celu prawidłowego wykonywania powyższych zadań, Minister SWiA, będzie mógł żądać przedłożenia informacji, przeprowadzać, oględziny urządzeń, nośników oraz systemów informatycznych, zlecać sporządzanie ekspertyz i opinii czy też żądać zablokowania bezpośredniego dostępu do KSI ETIAS.
</t>
    </r>
    <r>
      <rPr>
        <b/>
        <sz val="11"/>
        <color rgb="FF000000"/>
        <rFont val="Arial"/>
        <family val="2"/>
        <charset val="238"/>
      </rPr>
      <t xml:space="preserve">Szczegółowy zakres zadań pracowników ds spraw związanych z nadzorem Ministra SWiA nad prawidłowością działania Krajowego Systemu Informatycznego (KSI)obejmuje również: </t>
    </r>
    <r>
      <rPr>
        <sz val="11"/>
        <color rgb="FF000000"/>
        <rFont val="Arial"/>
        <family val="2"/>
        <charset val="238"/>
      </rPr>
      <t xml:space="preserve">
● opracowywanie analiz i stanowisk w ramach realizowanych działań nadzorczych, wynikających z nadzoru Ministra, 
● przygotowywanie corocznych informacji na temat funkcjonowania systemu na podstawie analizy i oceny informacji przekazanych przez  centralny organ techniczny KSI (COT KSI ETIAS) oraz opinii użytkowników końcowych.
</t>
    </r>
    <r>
      <rPr>
        <b/>
        <sz val="11"/>
        <color rgb="FF000000"/>
        <rFont val="Arial"/>
        <family val="2"/>
        <charset val="238"/>
      </rPr>
      <t>Dwa etaty jest to minimum jakie powinno być spełnione z punktu widzenia, BHP, racjonalności zatrudnienia i wypełniania obowiązków ustawowych.</t>
    </r>
    <r>
      <rPr>
        <sz val="11"/>
        <color rgb="FF000000"/>
        <rFont val="Arial"/>
        <family val="2"/>
        <charset val="238"/>
      </rPr>
      <t xml:space="preserve">
Dodatkowo, charakter obowiązków realizowanych przez komórkę ma kluczowe znaczenie dla zapewnienia ciągłości działania systemu informatycznego, który pełni istotną rolę w realizacji zadań publicznych. Niewystarczająca obsada kadrowa może prowadzić do opóźnień, błędów lub luk w nadzorze, co niesie ze sobą poważne ryzyko operacyjne, organizacyjne oraz wizerunkowe. W kontekście wymogów ustawy o udziale Rzeczypospolitej Polskiej w europejskim systemie informacji o podróży oraz zezwoleń na podróż (ETIAS) oraz w trosce o bezpieczeństwo i niezawodność działania systemu IT, utworzenie dwóch nowych etatów stanowi racjonalny i niezbędny krok w celu zapewnienia należytego wykonania powierzonych zadań.
</t>
    </r>
    <r>
      <rPr>
        <b/>
        <sz val="11"/>
        <color rgb="FF000000"/>
        <rFont val="Arial"/>
        <family val="2"/>
        <charset val="238"/>
      </rPr>
      <t xml:space="preserve">Powyższe zadania nie mogą być wykonywane w ramach wydatków bieżących MSWiA, ponieważ wiązałoby się to z nadmiernym obciążeniem pozostałych pracowników zadaniami, które są całowicie nowym obowiązkiem wynikającym z nowowdrożonym systemem, a ich realizacja jest przewidziana na dwa osobne etaty i nie może być łączona z innymi zadaniami. </t>
    </r>
    <r>
      <rPr>
        <sz val="11"/>
        <color rgb="FF000000"/>
        <rFont val="Arial"/>
        <family val="2"/>
        <charset val="238"/>
      </rPr>
      <t xml:space="preserve">
CZYNNOŚĆ PRACOCHŁONNOŚĆ W GODZINACH (ROCZNIE)
Koordynacja pracy wielu podmiotów (spotkania, uzgodnienia, raportowanie) - 1012
Zapewnienie zgodności z regulacjami i procedurami (audyty, zmiany ustaw, aktualizacje) - 844
Zarządzanie prawidłowością działania (kryzysy, decyzje, analiza i działania naprawcze) - 674
Wyznaczanie priorytetów działań i planowanie (uwzględnianie ryzyk i skutków) - 506
Nadzór nad komunikacją między jednostkami (przepływ informacji, testy współpracy)- 338
SUMA - 3372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</si>
</sst>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zł&quot;_-;\-* #,##0.00\ &quot;zł&quot;_-;_-* &quot;-&quot;??\ &quot;zł&quot;_-;_-@_-"/>
    <numFmt numFmtId="164" formatCode="_-* #,##0.00_-;\-* #,##0.00_-;_-* &quot;-&quot;??_-;_-@_-"/>
    <numFmt numFmtId="165" formatCode="0.000"/>
    <numFmt numFmtId="166" formatCode="&quot; &quot;#,##0.00&quot;  zł &quot;;&quot; (&quot;#,##0.00&quot;) zł &quot;;&quot; -&quot;#&quot;  zł &quot;;&quot; &quot;@&quot; &quot;"/>
    <numFmt numFmtId="167" formatCode="&quot; &quot;#,##0.000&quot;  zł &quot;;&quot; (&quot;#,##0.000&quot;) zł &quot;;&quot; -&quot;#.0&quot;  zł &quot;;&quot; &quot;@&quot; &quot;"/>
    <numFmt numFmtId="168" formatCode="&quot; &quot;#,##0.00&quot;    &quot;;&quot;-&quot;#,##0.00&quot;    &quot;;&quot; -&quot;00&quot;    &quot;;&quot; &quot;@&quot; &quot;"/>
    <numFmt numFmtId="169" formatCode="[$-415]General"/>
    <numFmt numFmtId="170" formatCode="#,##0.00&quot; &quot;[$zł-415];[Red]&quot;-&quot;#,##0.00&quot; &quot;[$zł-415]"/>
    <numFmt numFmtId="171" formatCode="#,##0.000"/>
    <numFmt numFmtId="172" formatCode="_-* #,##0.000_-;\-* #,##0.000_-;_-* &quot;-&quot;??_-;_-@_-"/>
    <numFmt numFmtId="173" formatCode="#,##0.0"/>
    <numFmt numFmtId="174" formatCode="_-* #,##0\ &quot;zł&quot;_-;\-* #,##0\ &quot;zł&quot;_-;_-* &quot;-&quot;??\ &quot;zł&quot;_-;_-@_-"/>
  </numFmts>
  <fonts count="59" x14ac:knownFonts="1">
    <font>
      <sz val="11"/>
      <color rgb="FF000000"/>
      <name val="Arial"/>
      <family val="2"/>
      <charset val="238"/>
    </font>
    <font>
      <sz val="11"/>
      <color theme="1"/>
      <name val="Calibri"/>
      <family val="2"/>
      <charset val="238"/>
      <scheme val="minor"/>
    </font>
    <font>
      <b/>
      <sz val="11"/>
      <color indexed="8"/>
      <name val="Arial"/>
      <family val="2"/>
      <charset val="238"/>
    </font>
    <font>
      <b/>
      <strike/>
      <sz val="11"/>
      <color indexed="8"/>
      <name val="Calibri Light"/>
      <family val="2"/>
      <charset val="238"/>
    </font>
    <font>
      <sz val="11"/>
      <color rgb="FF000000"/>
      <name val="Arial"/>
      <family val="2"/>
      <charset val="238"/>
    </font>
    <font>
      <sz val="11"/>
      <color rgb="FF000000"/>
      <name val="Calibri"/>
      <family val="2"/>
      <charset val="238"/>
    </font>
    <font>
      <b/>
      <i/>
      <sz val="16"/>
      <color rgb="FF000000"/>
      <name val="Arial"/>
      <family val="2"/>
      <charset val="238"/>
    </font>
    <font>
      <sz val="10"/>
      <color rgb="FF000000"/>
      <name val="Arial"/>
      <family val="2"/>
      <charset val="238"/>
    </font>
    <font>
      <b/>
      <i/>
      <u/>
      <sz val="11"/>
      <color rgb="FF000000"/>
      <name val="Arial"/>
      <family val="2"/>
      <charset val="238"/>
    </font>
    <font>
      <b/>
      <sz val="11"/>
      <color rgb="FF000000"/>
      <name val="Arial"/>
      <family val="2"/>
      <charset val="238"/>
    </font>
    <font>
      <sz val="9"/>
      <color rgb="FF000000"/>
      <name val="Arial"/>
      <family val="2"/>
      <charset val="238"/>
    </font>
    <font>
      <sz val="8"/>
      <color rgb="FF000000"/>
      <name val="Arial"/>
      <family val="2"/>
      <charset val="238"/>
    </font>
    <font>
      <strike/>
      <sz val="11"/>
      <color rgb="FF000000"/>
      <name val="Calibri Light"/>
      <family val="2"/>
      <charset val="238"/>
    </font>
    <font>
      <sz val="11"/>
      <color rgb="FFFFC000"/>
      <name val="Arial"/>
      <family val="2"/>
      <charset val="238"/>
    </font>
    <font>
      <sz val="11"/>
      <color rgb="FFFF0000"/>
      <name val="Arial"/>
      <family val="2"/>
      <charset val="238"/>
    </font>
    <font>
      <b/>
      <sz val="8"/>
      <color rgb="FF000000"/>
      <name val="Arial"/>
      <family val="2"/>
      <charset val="238"/>
    </font>
    <font>
      <sz val="10"/>
      <color rgb="FF000000"/>
      <name val="Times New Roman"/>
      <family val="1"/>
      <charset val="238"/>
    </font>
    <font>
      <b/>
      <u/>
      <sz val="11"/>
      <color rgb="FF000000"/>
      <name val="Arial"/>
      <family val="2"/>
      <charset val="238"/>
    </font>
    <font>
      <strike/>
      <sz val="11"/>
      <color rgb="FF000000"/>
      <name val="Arial"/>
      <family val="2"/>
      <charset val="238"/>
    </font>
    <font>
      <b/>
      <strike/>
      <sz val="11"/>
      <color rgb="FF000000"/>
      <name val="Arial"/>
      <family val="2"/>
      <charset val="238"/>
    </font>
    <font>
      <b/>
      <sz val="11"/>
      <color rgb="FF000000"/>
      <name val="Calibri"/>
      <family val="2"/>
      <charset val="238"/>
    </font>
    <font>
      <b/>
      <i/>
      <sz val="11"/>
      <color rgb="FF000000"/>
      <name val="Calibri"/>
      <family val="2"/>
      <charset val="238"/>
    </font>
    <font>
      <sz val="11"/>
      <color rgb="FF000000"/>
      <name val="Calibri Light"/>
      <family val="2"/>
      <charset val="238"/>
    </font>
    <font>
      <b/>
      <sz val="11"/>
      <color indexed="8"/>
      <name val="Calibri Light"/>
      <family val="2"/>
      <charset val="238"/>
    </font>
    <font>
      <sz val="8"/>
      <color rgb="FF000000"/>
      <name val="Calibri"/>
      <family val="2"/>
      <charset val="238"/>
      <scheme val="minor"/>
    </font>
    <font>
      <sz val="11"/>
      <color rgb="FF000000"/>
      <name val="Calibri"/>
      <family val="2"/>
      <charset val="238"/>
      <scheme val="minor"/>
    </font>
    <font>
      <strike/>
      <sz val="11"/>
      <color rgb="FF000000"/>
      <name val="Calibri"/>
      <family val="2"/>
      <charset val="238"/>
      <scheme val="minor"/>
    </font>
    <font>
      <b/>
      <strike/>
      <sz val="11"/>
      <color indexed="8"/>
      <name val="Calibri"/>
      <family val="2"/>
      <charset val="238"/>
      <scheme val="minor"/>
    </font>
    <font>
      <b/>
      <sz val="11"/>
      <color indexed="8"/>
      <name val="Calibri"/>
      <family val="2"/>
      <charset val="238"/>
      <scheme val="minor"/>
    </font>
    <font>
      <b/>
      <sz val="11"/>
      <color rgb="FF000000"/>
      <name val="Calibri"/>
      <family val="2"/>
      <charset val="238"/>
      <scheme val="minor"/>
    </font>
    <font>
      <sz val="11"/>
      <name val="Calibri"/>
      <family val="2"/>
      <charset val="238"/>
      <scheme val="minor"/>
    </font>
    <font>
      <sz val="9"/>
      <color rgb="FF000000"/>
      <name val="Calibri"/>
      <family val="2"/>
      <charset val="238"/>
    </font>
    <font>
      <sz val="9"/>
      <color rgb="FF000000"/>
      <name val="Calibri"/>
      <family val="2"/>
      <charset val="238"/>
      <scheme val="minor"/>
    </font>
    <font>
      <sz val="6"/>
      <color rgb="FF000000"/>
      <name val="Arial"/>
      <family val="2"/>
      <charset val="238"/>
    </font>
    <font>
      <b/>
      <u/>
      <sz val="9"/>
      <color rgb="FFFF0000"/>
      <name val="Arial"/>
      <family val="2"/>
      <charset val="238"/>
    </font>
    <font>
      <b/>
      <u/>
      <sz val="11"/>
      <color rgb="FFFF0000"/>
      <name val="Arial"/>
      <family val="2"/>
      <charset val="238"/>
    </font>
    <font>
      <i/>
      <sz val="8"/>
      <color theme="1"/>
      <name val="Times New Roman"/>
      <family val="1"/>
      <charset val="238"/>
    </font>
    <font>
      <i/>
      <sz val="9"/>
      <color theme="1"/>
      <name val="Times New Roman"/>
      <family val="1"/>
      <charset val="238"/>
    </font>
    <font>
      <strike/>
      <sz val="6"/>
      <color rgb="FFFF0000"/>
      <name val="Arial"/>
      <family val="2"/>
      <charset val="238"/>
    </font>
    <font>
      <b/>
      <strike/>
      <sz val="6"/>
      <color rgb="FFFF0000"/>
      <name val="Arial"/>
      <family val="2"/>
      <charset val="238"/>
    </font>
    <font>
      <b/>
      <sz val="11"/>
      <name val="Calibri"/>
      <family val="2"/>
      <charset val="238"/>
      <scheme val="minor"/>
    </font>
    <font>
      <sz val="8"/>
      <name val="Calibri"/>
      <family val="2"/>
      <charset val="238"/>
      <scheme val="minor"/>
    </font>
    <font>
      <strike/>
      <sz val="9"/>
      <color rgb="FFFF0000"/>
      <name val="Arial"/>
      <family val="2"/>
      <charset val="238"/>
    </font>
    <font>
      <b/>
      <sz val="10"/>
      <color rgb="FF000000"/>
      <name val="Arial"/>
      <family val="2"/>
      <charset val="238"/>
    </font>
    <font>
      <sz val="10"/>
      <color rgb="FF000000"/>
      <name val="Calibri"/>
      <family val="2"/>
      <charset val="238"/>
    </font>
    <font>
      <sz val="11"/>
      <color rgb="FF000000"/>
      <name val="Times New Roman"/>
      <family val="1"/>
      <charset val="238"/>
    </font>
    <font>
      <i/>
      <sz val="11"/>
      <color rgb="FF000000"/>
      <name val="Arial"/>
      <family val="2"/>
      <charset val="238"/>
    </font>
    <font>
      <b/>
      <i/>
      <sz val="11"/>
      <color rgb="FF000000"/>
      <name val="Arial"/>
      <family val="2"/>
      <charset val="238"/>
    </font>
    <font>
      <b/>
      <strike/>
      <sz val="11"/>
      <color rgb="FFFF0000"/>
      <name val="Calibri"/>
      <family val="2"/>
      <charset val="238"/>
      <scheme val="minor"/>
    </font>
    <font>
      <sz val="11"/>
      <name val="Arial"/>
      <family val="2"/>
      <charset val="238"/>
    </font>
    <font>
      <b/>
      <sz val="9"/>
      <color rgb="FF000000"/>
      <name val="Arial"/>
      <family val="2"/>
      <charset val="238"/>
    </font>
    <font>
      <sz val="9"/>
      <name val="Arial"/>
      <family val="2"/>
      <charset val="238"/>
    </font>
    <font>
      <sz val="8"/>
      <name val="Arial"/>
      <family val="2"/>
      <charset val="238"/>
    </font>
    <font>
      <b/>
      <sz val="8"/>
      <color rgb="FF000000"/>
      <name val="Calibri Light"/>
      <family val="2"/>
      <charset val="238"/>
    </font>
    <font>
      <b/>
      <sz val="8"/>
      <color indexed="8"/>
      <name val="Calibri Light"/>
      <family val="2"/>
      <charset val="238"/>
    </font>
    <font>
      <b/>
      <sz val="8"/>
      <color indexed="8"/>
      <name val="Arial"/>
      <family val="2"/>
      <charset val="238"/>
    </font>
    <font>
      <sz val="11"/>
      <color rgb="FF00B0F0"/>
      <name val="Arial"/>
      <family val="2"/>
      <charset val="238"/>
    </font>
    <font>
      <i/>
      <sz val="9"/>
      <color rgb="FF00B0F0"/>
      <name val="Times New Roman"/>
      <family val="1"/>
      <charset val="238"/>
    </font>
    <font>
      <b/>
      <sz val="7"/>
      <color rgb="FF000000"/>
      <name val="Arial"/>
      <family val="2"/>
      <charset val="238"/>
    </font>
  </fonts>
  <fills count="26">
    <fill>
      <patternFill patternType="none"/>
    </fill>
    <fill>
      <patternFill patternType="gray125"/>
    </fill>
    <fill>
      <patternFill patternType="solid">
        <fgColor rgb="FFFFE699"/>
        <bgColor rgb="FFFFE699"/>
      </patternFill>
    </fill>
    <fill>
      <patternFill patternType="solid">
        <fgColor rgb="FFFCE4D6"/>
        <bgColor rgb="FFFCE4D6"/>
      </patternFill>
    </fill>
    <fill>
      <patternFill patternType="solid">
        <fgColor rgb="FFDDEBF7"/>
        <bgColor rgb="FFDDEBF7"/>
      </patternFill>
    </fill>
    <fill>
      <patternFill patternType="solid">
        <fgColor rgb="FFE2EFDA"/>
        <bgColor rgb="FFE2EFDA"/>
      </patternFill>
    </fill>
    <fill>
      <patternFill patternType="solid">
        <fgColor rgb="FFFFFF00"/>
        <bgColor rgb="FFFFFF00"/>
      </patternFill>
    </fill>
    <fill>
      <patternFill patternType="solid">
        <fgColor rgb="FFFF0000"/>
        <bgColor rgb="FFFF0000"/>
      </patternFill>
    </fill>
    <fill>
      <patternFill patternType="solid">
        <fgColor rgb="FFBDD7EE"/>
        <bgColor rgb="FFBDD7EE"/>
      </patternFill>
    </fill>
    <fill>
      <patternFill patternType="solid">
        <fgColor theme="0"/>
        <bgColor indexed="64"/>
      </patternFill>
    </fill>
    <fill>
      <patternFill patternType="solid">
        <fgColor theme="7" tint="0.59999389629810485"/>
        <bgColor rgb="FFFFE699"/>
      </patternFill>
    </fill>
    <fill>
      <patternFill patternType="solid">
        <fgColor rgb="FFFFFF00"/>
        <bgColor indexed="64"/>
      </patternFill>
    </fill>
    <fill>
      <patternFill patternType="solid">
        <fgColor theme="4" tint="0.79998168889431442"/>
        <bgColor indexed="64"/>
      </patternFill>
    </fill>
    <fill>
      <patternFill patternType="solid">
        <fgColor rgb="FF808080"/>
        <bgColor rgb="FF808080"/>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
      <patternFill patternType="solid">
        <fgColor theme="7" tint="0.79998168889431442"/>
        <bgColor indexed="64"/>
      </patternFill>
    </fill>
    <fill>
      <patternFill patternType="solid">
        <fgColor theme="4" tint="0.39997558519241921"/>
        <bgColor rgb="FFE2EFDA"/>
      </patternFill>
    </fill>
    <fill>
      <patternFill patternType="solid">
        <fgColor theme="9" tint="0.79998168889431442"/>
        <bgColor indexed="64"/>
      </patternFill>
    </fill>
    <fill>
      <patternFill patternType="solid">
        <fgColor theme="0"/>
        <bgColor rgb="FFFFE699"/>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rgb="FFFFFFFF"/>
        <bgColor indexed="64"/>
      </patternFill>
    </fill>
    <fill>
      <patternFill patternType="solid">
        <fgColor rgb="FFFF99FF"/>
        <bgColor rgb="FFE2EFDA"/>
      </patternFill>
    </fill>
  </fills>
  <borders count="4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000000"/>
      </bottom>
      <diagonal/>
    </border>
    <border>
      <left style="medium">
        <color indexed="64"/>
      </left>
      <right/>
      <top style="medium">
        <color indexed="64"/>
      </top>
      <bottom style="medium">
        <color indexed="64"/>
      </bottom>
      <diagonal/>
    </border>
    <border>
      <left style="medium">
        <color indexed="64"/>
      </left>
      <right style="dashDot">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dashDot">
        <color indexed="64"/>
      </right>
      <top style="dashDot">
        <color indexed="64"/>
      </top>
      <bottom/>
      <diagonal/>
    </border>
    <border>
      <left style="dashDot">
        <color indexed="64"/>
      </left>
      <right style="medium">
        <color indexed="64"/>
      </right>
      <top style="dashDot">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style="dashDot">
        <color indexed="64"/>
      </bottom>
      <diagonal/>
    </border>
    <border>
      <left style="dashDot">
        <color indexed="64"/>
      </left>
      <right style="medium">
        <color indexed="64"/>
      </right>
      <top/>
      <bottom style="dashDot">
        <color indexed="64"/>
      </bottom>
      <diagonal/>
    </border>
    <border>
      <left style="medium">
        <color indexed="64"/>
      </left>
      <right style="medium">
        <color indexed="64"/>
      </right>
      <top style="medium">
        <color indexed="64"/>
      </top>
      <bottom/>
      <diagonal/>
    </border>
    <border>
      <left/>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dashDot">
        <color indexed="64"/>
      </right>
      <top/>
      <bottom style="thin">
        <color rgb="FF000000"/>
      </bottom>
      <diagonal/>
    </border>
    <border>
      <left style="dashDot">
        <color indexed="64"/>
      </left>
      <right style="dashDot">
        <color indexed="64"/>
      </right>
      <top/>
      <bottom style="thin">
        <color rgb="FF000000"/>
      </bottom>
      <diagonal/>
    </border>
    <border>
      <left style="medium">
        <color indexed="64"/>
      </left>
      <right style="dashDot">
        <color indexed="64"/>
      </right>
      <top style="medium">
        <color indexed="64"/>
      </top>
      <bottom style="dashDot">
        <color indexed="64"/>
      </bottom>
      <diagonal/>
    </border>
    <border>
      <left style="dashDot">
        <color indexed="64"/>
      </left>
      <right style="dashDot">
        <color indexed="64"/>
      </right>
      <top style="medium">
        <color indexed="64"/>
      </top>
      <bottom style="dashDot">
        <color indexed="64"/>
      </bottom>
      <diagonal/>
    </border>
    <border>
      <left/>
      <right style="dashDot">
        <color indexed="64"/>
      </right>
      <top style="medium">
        <color indexed="64"/>
      </top>
      <bottom style="dashDot">
        <color indexed="64"/>
      </bottom>
      <diagonal/>
    </border>
    <border>
      <left/>
      <right style="thin">
        <color indexed="64"/>
      </right>
      <top style="medium">
        <color indexed="64"/>
      </top>
      <bottom style="dashDot">
        <color indexed="64"/>
      </bottom>
      <diagonal/>
    </border>
    <border>
      <left style="thin">
        <color indexed="64"/>
      </left>
      <right style="medium">
        <color indexed="64"/>
      </right>
      <top style="medium">
        <color indexed="64"/>
      </top>
      <bottom style="thin">
        <color indexed="64"/>
      </bottom>
      <diagonal/>
    </border>
    <border>
      <left style="medium">
        <color indexed="64"/>
      </left>
      <right style="dashDot">
        <color indexed="64"/>
      </right>
      <top/>
      <bottom style="medium">
        <color indexed="64"/>
      </bottom>
      <diagonal/>
    </border>
    <border>
      <left style="dashDot">
        <color indexed="64"/>
      </left>
      <right style="dashDot">
        <color indexed="64"/>
      </right>
      <top/>
      <bottom style="medium">
        <color indexed="64"/>
      </bottom>
      <diagonal/>
    </border>
    <border>
      <left/>
      <right style="dashDot">
        <color indexed="64"/>
      </right>
      <top/>
      <bottom style="medium">
        <color indexed="64"/>
      </bottom>
      <diagonal/>
    </border>
    <border>
      <left/>
      <right style="thin">
        <color auto="1"/>
      </right>
      <top/>
      <bottom style="medium">
        <color indexed="64"/>
      </bottom>
      <diagonal/>
    </border>
  </borders>
  <cellStyleXfs count="11">
    <xf numFmtId="0" fontId="0" fillId="0" borderId="0"/>
    <xf numFmtId="168" fontId="4" fillId="0" borderId="0" applyFont="0" applyFill="0" applyBorder="0" applyAlignment="0" applyProtection="0"/>
    <xf numFmtId="166" fontId="5" fillId="0" borderId="0" applyBorder="0" applyProtection="0"/>
    <xf numFmtId="169" fontId="5" fillId="0" borderId="0" applyBorder="0" applyProtection="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0" fontId="5" fillId="0" borderId="0" applyNumberFormat="0" applyBorder="0" applyProtection="0"/>
    <xf numFmtId="0" fontId="8" fillId="0" borderId="0" applyNumberFormat="0" applyBorder="0" applyProtection="0"/>
    <xf numFmtId="170" fontId="8" fillId="0" borderId="0" applyBorder="0" applyProtection="0"/>
    <xf numFmtId="164" fontId="4" fillId="0" borderId="0" applyFont="0" applyFill="0" applyBorder="0" applyAlignment="0" applyProtection="0"/>
  </cellStyleXfs>
  <cellXfs count="390">
    <xf numFmtId="0" fontId="0" fillId="0" borderId="0" xfId="0"/>
    <xf numFmtId="0" fontId="0" fillId="0" borderId="2" xfId="0" applyBorder="1" applyAlignment="1">
      <alignment horizontal="center"/>
    </xf>
    <xf numFmtId="0" fontId="9" fillId="2" borderId="2" xfId="0" applyFont="1" applyFill="1" applyBorder="1"/>
    <xf numFmtId="0" fontId="10" fillId="0" borderId="2" xfId="0" applyFont="1" applyBorder="1"/>
    <xf numFmtId="165" fontId="0" fillId="0" borderId="2" xfId="0" applyNumberFormat="1" applyBorder="1"/>
    <xf numFmtId="0" fontId="11" fillId="0" borderId="2" xfId="0" applyFont="1" applyBorder="1"/>
    <xf numFmtId="165" fontId="11" fillId="0" borderId="2" xfId="0" applyNumberFormat="1" applyFont="1" applyBorder="1"/>
    <xf numFmtId="0" fontId="12" fillId="0" borderId="2" xfId="0" applyFont="1" applyBorder="1" applyAlignment="1">
      <alignment wrapText="1"/>
    </xf>
    <xf numFmtId="166" fontId="12" fillId="6" borderId="2" xfId="3" applyNumberFormat="1" applyFont="1" applyFill="1" applyBorder="1" applyAlignment="1">
      <alignment horizontal="right" vertical="center" wrapText="1"/>
    </xf>
    <xf numFmtId="0" fontId="0" fillId="0" borderId="2" xfId="0" applyBorder="1" applyAlignment="1">
      <alignment wrapText="1"/>
    </xf>
    <xf numFmtId="167" fontId="5" fillId="4" borderId="2" xfId="3" applyNumberFormat="1" applyFill="1" applyBorder="1" applyAlignment="1">
      <alignment horizontal="right" vertical="center" wrapText="1"/>
    </xf>
    <xf numFmtId="0" fontId="10" fillId="0" borderId="5" xfId="0" applyFont="1" applyBorder="1"/>
    <xf numFmtId="0" fontId="9" fillId="0" borderId="0" xfId="0" applyFont="1"/>
    <xf numFmtId="0" fontId="13" fillId="0" borderId="0" xfId="0" applyFont="1"/>
    <xf numFmtId="0" fontId="14" fillId="0" borderId="0" xfId="0" applyFont="1"/>
    <xf numFmtId="166" fontId="12" fillId="7" borderId="2" xfId="3" applyNumberFormat="1" applyFont="1" applyFill="1" applyBorder="1" applyAlignment="1">
      <alignment horizontal="right" vertical="center" wrapText="1"/>
    </xf>
    <xf numFmtId="167" fontId="5" fillId="6" borderId="2" xfId="3" applyNumberFormat="1" applyFill="1" applyBorder="1" applyAlignment="1">
      <alignment horizontal="right" vertical="center" wrapText="1"/>
    </xf>
    <xf numFmtId="166" fontId="12" fillId="4" borderId="2" xfId="3" applyNumberFormat="1" applyFont="1" applyFill="1" applyBorder="1" applyAlignment="1">
      <alignment horizontal="right" vertical="center" wrapText="1"/>
    </xf>
    <xf numFmtId="167" fontId="12" fillId="4" borderId="2" xfId="3" applyNumberFormat="1" applyFont="1" applyFill="1" applyBorder="1" applyAlignment="1">
      <alignment horizontal="right" vertical="center" wrapText="1"/>
    </xf>
    <xf numFmtId="165" fontId="0" fillId="0" borderId="0" xfId="0" applyNumberFormat="1"/>
    <xf numFmtId="0" fontId="11" fillId="0" borderId="0" xfId="0" applyFont="1"/>
    <xf numFmtId="2" fontId="0" fillId="0" borderId="0" xfId="0" applyNumberFormat="1"/>
    <xf numFmtId="0" fontId="0" fillId="0" borderId="3" xfId="0" applyFont="1" applyBorder="1" applyAlignment="1">
      <alignment horizontal="center"/>
    </xf>
    <xf numFmtId="0" fontId="0" fillId="0" borderId="2" xfId="0" applyFont="1" applyBorder="1" applyAlignment="1">
      <alignment horizontal="center"/>
    </xf>
    <xf numFmtId="165" fontId="15" fillId="0" borderId="2" xfId="0" applyNumberFormat="1" applyFont="1" applyBorder="1"/>
    <xf numFmtId="165" fontId="0" fillId="9" borderId="2" xfId="0" applyNumberFormat="1" applyFill="1" applyBorder="1"/>
    <xf numFmtId="0" fontId="9" fillId="10" borderId="5" xfId="0" applyFont="1" applyFill="1" applyBorder="1"/>
    <xf numFmtId="0" fontId="16" fillId="0" borderId="6" xfId="0" applyFont="1" applyBorder="1"/>
    <xf numFmtId="165" fontId="0" fillId="0" borderId="6" xfId="0" applyNumberFormat="1" applyBorder="1"/>
    <xf numFmtId="165" fontId="9" fillId="2" borderId="2" xfId="0" applyNumberFormat="1" applyFont="1" applyFill="1" applyBorder="1" applyAlignment="1">
      <alignment horizontal="center"/>
    </xf>
    <xf numFmtId="165" fontId="9" fillId="0" borderId="2" xfId="0" applyNumberFormat="1" applyFont="1" applyBorder="1" applyAlignment="1">
      <alignment horizontal="center"/>
    </xf>
    <xf numFmtId="165" fontId="0" fillId="9" borderId="2" xfId="0" applyNumberFormat="1" applyFont="1" applyFill="1" applyBorder="1" applyAlignment="1">
      <alignment horizontal="center"/>
    </xf>
    <xf numFmtId="165" fontId="0" fillId="0" borderId="2" xfId="0" applyNumberFormat="1" applyFont="1" applyBorder="1" applyAlignment="1">
      <alignment horizontal="center"/>
    </xf>
    <xf numFmtId="0" fontId="11" fillId="0" borderId="5" xfId="0" applyFont="1" applyBorder="1"/>
    <xf numFmtId="165" fontId="9" fillId="10" borderId="2" xfId="0" applyNumberFormat="1" applyFont="1" applyFill="1" applyBorder="1" applyAlignment="1">
      <alignment horizontal="center"/>
    </xf>
    <xf numFmtId="165" fontId="11" fillId="9" borderId="2" xfId="0" applyNumberFormat="1" applyFont="1" applyFill="1" applyBorder="1"/>
    <xf numFmtId="0" fontId="0" fillId="0" borderId="0" xfId="0" applyFont="1"/>
    <xf numFmtId="0" fontId="0" fillId="0" borderId="1" xfId="0" applyFont="1" applyBorder="1" applyAlignment="1">
      <alignment vertical="center"/>
    </xf>
    <xf numFmtId="169" fontId="20" fillId="0" borderId="15" xfId="3" applyFont="1" applyFill="1" applyBorder="1" applyAlignment="1">
      <alignment horizontal="center" vertical="center"/>
    </xf>
    <xf numFmtId="169" fontId="20" fillId="0" borderId="16" xfId="3" applyFont="1" applyFill="1" applyBorder="1" applyAlignment="1">
      <alignment horizontal="center"/>
    </xf>
    <xf numFmtId="169" fontId="5" fillId="13" borderId="5" xfId="3" applyFont="1" applyFill="1" applyBorder="1" applyAlignment="1">
      <alignment horizontal="center" vertical="center"/>
    </xf>
    <xf numFmtId="169" fontId="5" fillId="14" borderId="15" xfId="3" applyFont="1" applyFill="1" applyBorder="1" applyAlignment="1">
      <alignment horizontal="center" vertical="center"/>
    </xf>
    <xf numFmtId="49" fontId="5" fillId="15" borderId="5" xfId="3" applyNumberFormat="1" applyFont="1" applyFill="1" applyBorder="1" applyAlignment="1">
      <alignment horizontal="center" vertical="center"/>
    </xf>
    <xf numFmtId="169" fontId="5" fillId="15" borderId="3" xfId="3" applyFont="1" applyFill="1" applyBorder="1" applyAlignment="1">
      <alignment vertical="center" wrapText="1"/>
    </xf>
    <xf numFmtId="166" fontId="5" fillId="15" borderId="2" xfId="3" applyNumberFormat="1" applyFont="1" applyFill="1" applyBorder="1" applyAlignment="1">
      <alignment horizontal="right" vertical="center" wrapText="1"/>
    </xf>
    <xf numFmtId="166" fontId="5" fillId="15" borderId="2" xfId="2" applyFont="1" applyFill="1" applyBorder="1" applyAlignment="1">
      <alignment horizontal="right" vertical="center" wrapText="1"/>
    </xf>
    <xf numFmtId="166" fontId="20" fillId="15" borderId="2" xfId="3" applyNumberFormat="1" applyFont="1" applyFill="1" applyBorder="1" applyAlignment="1">
      <alignment horizontal="right" vertical="center" wrapText="1"/>
    </xf>
    <xf numFmtId="169" fontId="5" fillId="15" borderId="2" xfId="3" applyFont="1" applyFill="1" applyBorder="1" applyAlignment="1">
      <alignment vertical="center" wrapText="1"/>
    </xf>
    <xf numFmtId="169" fontId="5" fillId="15" borderId="5" xfId="3" applyFont="1" applyFill="1" applyBorder="1" applyAlignment="1">
      <alignment vertical="center" wrapText="1"/>
    </xf>
    <xf numFmtId="169" fontId="5" fillId="0" borderId="0" xfId="3" applyFont="1" applyFill="1" applyAlignment="1"/>
    <xf numFmtId="0" fontId="22" fillId="0" borderId="2" xfId="0" applyFont="1" applyBorder="1" applyAlignment="1">
      <alignment wrapText="1"/>
    </xf>
    <xf numFmtId="0" fontId="25" fillId="0" borderId="0" xfId="0" applyFont="1"/>
    <xf numFmtId="0" fontId="25" fillId="0" borderId="2" xfId="0" applyFont="1" applyBorder="1" applyAlignment="1">
      <alignment horizontal="center"/>
    </xf>
    <xf numFmtId="0" fontId="26" fillId="0" borderId="2" xfId="0" applyFont="1" applyBorder="1" applyAlignment="1">
      <alignment wrapText="1"/>
    </xf>
    <xf numFmtId="166" fontId="26" fillId="6" borderId="2" xfId="3" applyNumberFormat="1" applyFont="1" applyFill="1" applyBorder="1" applyAlignment="1">
      <alignment horizontal="right" vertical="center" wrapText="1"/>
    </xf>
    <xf numFmtId="0" fontId="25" fillId="0" borderId="2" xfId="0" applyFont="1" applyBorder="1" applyAlignment="1">
      <alignment wrapText="1"/>
    </xf>
    <xf numFmtId="165" fontId="25" fillId="7" borderId="2" xfId="3" applyNumberFormat="1" applyFont="1" applyFill="1" applyBorder="1" applyAlignment="1">
      <alignment horizontal="right" vertical="center" wrapText="1"/>
    </xf>
    <xf numFmtId="165" fontId="25" fillId="4" borderId="2" xfId="3" applyNumberFormat="1" applyFont="1" applyFill="1" applyBorder="1" applyAlignment="1">
      <alignment horizontal="right" vertical="center" wrapText="1"/>
    </xf>
    <xf numFmtId="0" fontId="25" fillId="0" borderId="1" xfId="0" applyFont="1" applyBorder="1" applyAlignment="1">
      <alignment vertical="center"/>
    </xf>
    <xf numFmtId="0" fontId="25" fillId="0" borderId="3" xfId="0" applyFont="1" applyBorder="1" applyAlignment="1">
      <alignment horizontal="center"/>
    </xf>
    <xf numFmtId="0" fontId="1" fillId="0" borderId="6" xfId="0" applyFont="1" applyFill="1" applyBorder="1" applyAlignment="1">
      <alignment horizontal="center"/>
    </xf>
    <xf numFmtId="0" fontId="25" fillId="0" borderId="5" xfId="0" applyFont="1" applyBorder="1" applyAlignment="1">
      <alignment horizontal="center"/>
    </xf>
    <xf numFmtId="0" fontId="29" fillId="2" borderId="4" xfId="0" applyFont="1" applyFill="1" applyBorder="1"/>
    <xf numFmtId="0" fontId="25" fillId="0" borderId="2" xfId="0" applyFont="1" applyBorder="1"/>
    <xf numFmtId="165" fontId="25" fillId="0" borderId="2" xfId="0" applyNumberFormat="1" applyFont="1" applyFill="1" applyBorder="1"/>
    <xf numFmtId="0" fontId="29" fillId="2" borderId="2" xfId="0" applyFont="1" applyFill="1" applyBorder="1"/>
    <xf numFmtId="165" fontId="29" fillId="2" borderId="2" xfId="0" applyNumberFormat="1" applyFont="1" applyFill="1" applyBorder="1" applyAlignment="1">
      <alignment horizontal="center"/>
    </xf>
    <xf numFmtId="165" fontId="25" fillId="0" borderId="2" xfId="0" applyNumberFormat="1" applyFont="1" applyBorder="1" applyAlignment="1">
      <alignment horizontal="center" vertical="center"/>
    </xf>
    <xf numFmtId="0" fontId="24" fillId="0" borderId="5" xfId="0" applyFont="1" applyBorder="1"/>
    <xf numFmtId="165" fontId="24" fillId="0" borderId="2" xfId="0" applyNumberFormat="1" applyFont="1" applyBorder="1"/>
    <xf numFmtId="0" fontId="29" fillId="2" borderId="5" xfId="0" applyFont="1" applyFill="1" applyBorder="1"/>
    <xf numFmtId="0" fontId="25" fillId="0" borderId="5" xfId="0" applyFont="1" applyBorder="1"/>
    <xf numFmtId="165" fontId="25" fillId="9" borderId="2" xfId="0" applyNumberFormat="1" applyFont="1" applyFill="1" applyBorder="1" applyAlignment="1">
      <alignment horizontal="center"/>
    </xf>
    <xf numFmtId="165" fontId="1" fillId="9" borderId="6" xfId="0" applyNumberFormat="1" applyFont="1" applyFill="1" applyBorder="1" applyAlignment="1">
      <alignment horizontal="center"/>
    </xf>
    <xf numFmtId="165" fontId="25" fillId="0" borderId="2" xfId="0" applyNumberFormat="1" applyFont="1" applyBorder="1" applyAlignment="1">
      <alignment horizontal="center"/>
    </xf>
    <xf numFmtId="165" fontId="1" fillId="9" borderId="6" xfId="0" applyNumberFormat="1" applyFont="1" applyFill="1" applyBorder="1" applyAlignment="1">
      <alignment horizontal="right"/>
    </xf>
    <xf numFmtId="165" fontId="25" fillId="0" borderId="2" xfId="0" applyNumberFormat="1" applyFont="1" applyBorder="1" applyAlignment="1">
      <alignment horizontal="right"/>
    </xf>
    <xf numFmtId="165" fontId="30" fillId="9" borderId="6" xfId="0" applyNumberFormat="1" applyFont="1" applyFill="1" applyBorder="1" applyAlignment="1">
      <alignment horizontal="center"/>
    </xf>
    <xf numFmtId="165" fontId="25" fillId="0" borderId="2" xfId="0" applyNumberFormat="1" applyFont="1" applyBorder="1"/>
    <xf numFmtId="0" fontId="29" fillId="10" borderId="5" xfId="0" applyFont="1" applyFill="1" applyBorder="1"/>
    <xf numFmtId="165" fontId="29" fillId="10" borderId="2" xfId="0" applyNumberFormat="1" applyFont="1" applyFill="1" applyBorder="1" applyAlignment="1">
      <alignment horizontal="center"/>
    </xf>
    <xf numFmtId="0" fontId="32" fillId="0" borderId="5" xfId="0" applyFont="1" applyBorder="1"/>
    <xf numFmtId="0" fontId="0" fillId="0" borderId="2" xfId="0" applyBorder="1"/>
    <xf numFmtId="0" fontId="0" fillId="0" borderId="5" xfId="0" applyBorder="1" applyAlignment="1">
      <alignment horizontal="left" vertical="center" wrapText="1"/>
    </xf>
    <xf numFmtId="172" fontId="0" fillId="0" borderId="2" xfId="10" applyNumberFormat="1" applyFont="1" applyBorder="1"/>
    <xf numFmtId="3" fontId="0" fillId="0" borderId="0" xfId="0" applyNumberFormat="1"/>
    <xf numFmtId="0" fontId="0" fillId="0" borderId="4" xfId="0" applyBorder="1" applyAlignment="1">
      <alignment horizontal="left" vertical="center" wrapText="1"/>
    </xf>
    <xf numFmtId="172" fontId="0" fillId="0" borderId="3" xfId="10" applyNumberFormat="1" applyFont="1" applyBorder="1"/>
    <xf numFmtId="0" fontId="0" fillId="0" borderId="18" xfId="0" applyBorder="1" applyAlignment="1">
      <alignment horizontal="left" vertical="center" wrapText="1"/>
    </xf>
    <xf numFmtId="172" fontId="0" fillId="0" borderId="19" xfId="10" applyNumberFormat="1" applyFont="1" applyBorder="1"/>
    <xf numFmtId="0" fontId="0" fillId="0" borderId="0" xfId="0" applyFill="1" applyBorder="1" applyAlignment="1">
      <alignment horizontal="center" vertical="center"/>
    </xf>
    <xf numFmtId="0" fontId="0" fillId="0" borderId="0" xfId="0" applyBorder="1" applyAlignment="1">
      <alignment horizontal="left" vertical="center" wrapText="1"/>
    </xf>
    <xf numFmtId="0" fontId="0" fillId="0" borderId="0" xfId="0" applyBorder="1"/>
    <xf numFmtId="3" fontId="0" fillId="0" borderId="0" xfId="0" applyNumberFormat="1" applyBorder="1"/>
    <xf numFmtId="0" fontId="0" fillId="0" borderId="0" xfId="0" applyFill="1"/>
    <xf numFmtId="0" fontId="0" fillId="0" borderId="0" xfId="0" applyAlignment="1">
      <alignment wrapText="1"/>
    </xf>
    <xf numFmtId="3" fontId="9" fillId="0" borderId="0" xfId="0" applyNumberFormat="1" applyFont="1"/>
    <xf numFmtId="0" fontId="31" fillId="0" borderId="0" xfId="0" applyFont="1" applyBorder="1" applyAlignment="1">
      <alignment vertical="center" wrapText="1"/>
    </xf>
    <xf numFmtId="0" fontId="0" fillId="0" borderId="0" xfId="0" applyFill="1" applyBorder="1" applyAlignment="1">
      <alignment vertical="center"/>
    </xf>
    <xf numFmtId="166" fontId="22" fillId="6" borderId="2" xfId="3" applyNumberFormat="1" applyFont="1" applyFill="1" applyBorder="1" applyAlignment="1">
      <alignment horizontal="right" vertical="center" wrapText="1"/>
    </xf>
    <xf numFmtId="166" fontId="22" fillId="7" borderId="2" xfId="3" applyNumberFormat="1" applyFont="1" applyFill="1" applyBorder="1" applyAlignment="1">
      <alignment horizontal="right" vertical="center" wrapText="1"/>
    </xf>
    <xf numFmtId="0" fontId="9" fillId="2" borderId="16" xfId="0" applyFont="1" applyFill="1" applyBorder="1"/>
    <xf numFmtId="165" fontId="9" fillId="2" borderId="16" xfId="0" applyNumberFormat="1" applyFont="1" applyFill="1" applyBorder="1" applyAlignment="1">
      <alignment horizontal="center"/>
    </xf>
    <xf numFmtId="0" fontId="33" fillId="0" borderId="0" xfId="0" applyFont="1"/>
    <xf numFmtId="0" fontId="0" fillId="0" borderId="2" xfId="0" applyBorder="1" applyAlignment="1">
      <alignment horizontal="center" vertical="center"/>
    </xf>
    <xf numFmtId="0" fontId="0" fillId="0" borderId="1" xfId="0" applyBorder="1"/>
    <xf numFmtId="0" fontId="0" fillId="0" borderId="2" xfId="0" applyBorder="1" applyAlignment="1">
      <alignment horizontal="left" vertical="center" wrapText="1"/>
    </xf>
    <xf numFmtId="0" fontId="10" fillId="0" borderId="1" xfId="0" applyFont="1" applyBorder="1" applyAlignment="1">
      <alignment vertical="center" wrapText="1"/>
    </xf>
    <xf numFmtId="165" fontId="10" fillId="0" borderId="2" xfId="0" applyNumberFormat="1" applyFont="1" applyBorder="1" applyAlignment="1">
      <alignment horizontal="right"/>
    </xf>
    <xf numFmtId="0" fontId="14" fillId="0" borderId="0" xfId="0" applyFont="1" applyAlignment="1">
      <alignment wrapText="1"/>
    </xf>
    <xf numFmtId="0" fontId="36" fillId="19" borderId="22" xfId="0" applyFont="1" applyFill="1" applyBorder="1" applyAlignment="1">
      <alignment vertical="center" wrapText="1"/>
    </xf>
    <xf numFmtId="0" fontId="25" fillId="0" borderId="0" xfId="0" applyFont="1" applyBorder="1" applyAlignment="1">
      <alignment wrapText="1"/>
    </xf>
    <xf numFmtId="0" fontId="25" fillId="0" borderId="1" xfId="0" applyFont="1" applyBorder="1" applyAlignment="1">
      <alignment wrapText="1"/>
    </xf>
    <xf numFmtId="171" fontId="37" fillId="19" borderId="21" xfId="0" applyNumberFormat="1" applyFont="1" applyFill="1" applyBorder="1" applyAlignment="1">
      <alignment horizontal="center" vertical="center" wrapText="1"/>
    </xf>
    <xf numFmtId="0" fontId="0" fillId="0" borderId="6" xfId="0" applyBorder="1"/>
    <xf numFmtId="169" fontId="5" fillId="0" borderId="6" xfId="3" applyFont="1" applyFill="1" applyBorder="1" applyAlignment="1"/>
    <xf numFmtId="0" fontId="0" fillId="0" borderId="6" xfId="0" applyBorder="1" applyAlignment="1">
      <alignment horizontal="center" vertical="center"/>
    </xf>
    <xf numFmtId="173" fontId="37" fillId="19" borderId="21" xfId="0" applyNumberFormat="1" applyFont="1" applyFill="1" applyBorder="1" applyAlignment="1">
      <alignment horizontal="center" vertical="center" wrapText="1"/>
    </xf>
    <xf numFmtId="49" fontId="20" fillId="0" borderId="2" xfId="3" applyNumberFormat="1" applyFont="1" applyFill="1" applyBorder="1" applyAlignment="1">
      <alignment vertical="center"/>
    </xf>
    <xf numFmtId="166" fontId="20" fillId="0" borderId="2" xfId="2" applyFont="1" applyFill="1" applyBorder="1" applyAlignment="1">
      <alignment horizontal="right" vertical="center" wrapText="1"/>
    </xf>
    <xf numFmtId="166" fontId="5" fillId="0" borderId="2" xfId="2" applyFont="1" applyFill="1" applyBorder="1" applyAlignment="1">
      <alignment horizontal="right" vertical="center" wrapText="1"/>
    </xf>
    <xf numFmtId="174" fontId="0" fillId="0" borderId="6" xfId="0" applyNumberFormat="1" applyBorder="1"/>
    <xf numFmtId="44" fontId="0" fillId="0" borderId="6" xfId="0" applyNumberFormat="1" applyBorder="1"/>
    <xf numFmtId="165" fontId="29" fillId="0" borderId="2" xfId="0" applyNumberFormat="1" applyFont="1" applyFill="1" applyBorder="1" applyAlignment="1">
      <alignment horizontal="center"/>
    </xf>
    <xf numFmtId="0" fontId="25" fillId="0" borderId="2" xfId="0" applyFont="1" applyBorder="1" applyAlignment="1">
      <alignment horizontal="center"/>
    </xf>
    <xf numFmtId="165" fontId="29" fillId="2" borderId="2" xfId="0" applyNumberFormat="1" applyFont="1" applyFill="1" applyBorder="1" applyAlignment="1">
      <alignment horizontal="center"/>
    </xf>
    <xf numFmtId="165" fontId="25" fillId="0" borderId="2" xfId="0" applyNumberFormat="1" applyFont="1" applyBorder="1" applyAlignment="1">
      <alignment horizontal="center"/>
    </xf>
    <xf numFmtId="167" fontId="5" fillId="6" borderId="2" xfId="3" applyNumberFormat="1" applyFill="1" applyBorder="1" applyAlignment="1">
      <alignment horizontal="right" vertical="center" wrapText="1"/>
    </xf>
    <xf numFmtId="0" fontId="34" fillId="0" borderId="0" xfId="0" applyFont="1" applyAlignment="1">
      <alignment horizontal="left" vertical="top"/>
    </xf>
    <xf numFmtId="0" fontId="0" fillId="16" borderId="2" xfId="0" applyFill="1" applyBorder="1" applyAlignment="1">
      <alignment horizontal="center" vertical="center"/>
    </xf>
    <xf numFmtId="0" fontId="9" fillId="0" borderId="2" xfId="0" applyFont="1" applyBorder="1" applyAlignment="1">
      <alignment wrapText="1"/>
    </xf>
    <xf numFmtId="0" fontId="0" fillId="0" borderId="2" xfId="0" applyNumberFormat="1" applyBorder="1"/>
    <xf numFmtId="0" fontId="2" fillId="0" borderId="2" xfId="0" applyFont="1" applyBorder="1" applyAlignment="1">
      <alignment wrapText="1"/>
    </xf>
    <xf numFmtId="0" fontId="9" fillId="2" borderId="3" xfId="0" applyFont="1" applyFill="1" applyBorder="1"/>
    <xf numFmtId="0" fontId="10" fillId="0" borderId="7" xfId="0" applyFont="1" applyBorder="1"/>
    <xf numFmtId="0" fontId="11" fillId="3" borderId="24" xfId="0" applyFont="1" applyFill="1" applyBorder="1" applyAlignment="1">
      <alignment vertical="center" wrapText="1"/>
    </xf>
    <xf numFmtId="0" fontId="11" fillId="5" borderId="12" xfId="0" applyFont="1" applyFill="1" applyBorder="1" applyAlignment="1">
      <alignment wrapText="1"/>
    </xf>
    <xf numFmtId="0" fontId="11" fillId="18" borderId="24" xfId="0" applyFont="1" applyFill="1" applyBorder="1" applyAlignment="1">
      <alignment wrapText="1"/>
    </xf>
    <xf numFmtId="165" fontId="9" fillId="2" borderId="3" xfId="0" applyNumberFormat="1" applyFont="1" applyFill="1" applyBorder="1" applyAlignment="1">
      <alignment horizontal="center" vertical="center"/>
    </xf>
    <xf numFmtId="165" fontId="0" fillId="0" borderId="25" xfId="0" applyNumberFormat="1" applyFont="1" applyBorder="1" applyAlignment="1">
      <alignment horizontal="center" vertical="center"/>
    </xf>
    <xf numFmtId="0" fontId="0" fillId="0" borderId="20" xfId="0" applyFill="1" applyBorder="1"/>
    <xf numFmtId="0" fontId="0" fillId="0" borderId="1" xfId="0" applyFont="1" applyBorder="1" applyAlignment="1">
      <alignment horizontal="center"/>
    </xf>
    <xf numFmtId="0" fontId="0" fillId="0" borderId="16" xfId="0" applyFont="1" applyBorder="1" applyAlignment="1">
      <alignment horizontal="center"/>
    </xf>
    <xf numFmtId="0" fontId="0" fillId="0" borderId="6" xfId="0" applyFont="1" applyBorder="1" applyAlignment="1">
      <alignment horizontal="center" wrapText="1"/>
    </xf>
    <xf numFmtId="0" fontId="25" fillId="0" borderId="1" xfId="0" applyFont="1" applyBorder="1" applyAlignment="1">
      <alignment horizontal="center"/>
    </xf>
    <xf numFmtId="165" fontId="29" fillId="2" borderId="1" xfId="0" applyNumberFormat="1" applyFont="1" applyFill="1" applyBorder="1" applyAlignment="1">
      <alignment horizontal="center"/>
    </xf>
    <xf numFmtId="165" fontId="1" fillId="9" borderId="26" xfId="0" applyNumberFormat="1" applyFont="1" applyFill="1" applyBorder="1" applyAlignment="1">
      <alignment horizontal="center"/>
    </xf>
    <xf numFmtId="165" fontId="1" fillId="9" borderId="26" xfId="0" applyNumberFormat="1" applyFont="1" applyFill="1" applyBorder="1" applyAlignment="1">
      <alignment horizontal="right"/>
    </xf>
    <xf numFmtId="0" fontId="25" fillId="0" borderId="6" xfId="0" applyFont="1" applyBorder="1" applyAlignment="1">
      <alignment horizontal="center"/>
    </xf>
    <xf numFmtId="165" fontId="29" fillId="20" borderId="5" xfId="0" applyNumberFormat="1" applyFont="1" applyFill="1" applyBorder="1" applyAlignment="1">
      <alignment horizontal="center"/>
    </xf>
    <xf numFmtId="165" fontId="29" fillId="20" borderId="5" xfId="0" applyNumberFormat="1" applyFont="1" applyFill="1" applyBorder="1" applyAlignment="1">
      <alignment horizontal="right"/>
    </xf>
    <xf numFmtId="165" fontId="29" fillId="20" borderId="2" xfId="0" applyNumberFormat="1" applyFont="1" applyFill="1" applyBorder="1" applyAlignment="1">
      <alignment horizontal="center"/>
    </xf>
    <xf numFmtId="165" fontId="29" fillId="20" borderId="2" xfId="0" applyNumberFormat="1" applyFont="1" applyFill="1" applyBorder="1" applyAlignment="1">
      <alignment horizontal="right"/>
    </xf>
    <xf numFmtId="0" fontId="25" fillId="0" borderId="17" xfId="0" applyFont="1" applyFill="1" applyBorder="1" applyAlignment="1">
      <alignment horizontal="center"/>
    </xf>
    <xf numFmtId="0" fontId="25" fillId="0" borderId="2" xfId="0" applyFont="1" applyFill="1" applyBorder="1" applyAlignment="1">
      <alignment horizontal="center"/>
    </xf>
    <xf numFmtId="165" fontId="1" fillId="0" borderId="6" xfId="0" applyNumberFormat="1" applyFont="1" applyFill="1" applyBorder="1" applyAlignment="1">
      <alignment horizontal="center"/>
    </xf>
    <xf numFmtId="165" fontId="30" fillId="0" borderId="6" xfId="0" applyNumberFormat="1" applyFont="1" applyFill="1" applyBorder="1" applyAlignment="1">
      <alignment horizontal="center"/>
    </xf>
    <xf numFmtId="165" fontId="25" fillId="0" borderId="2" xfId="0" applyNumberFormat="1" applyFont="1" applyFill="1" applyBorder="1" applyAlignment="1">
      <alignment horizontal="center"/>
    </xf>
    <xf numFmtId="165" fontId="29" fillId="21" borderId="2" xfId="0" applyNumberFormat="1" applyFont="1" applyFill="1" applyBorder="1" applyAlignment="1">
      <alignment horizontal="center"/>
    </xf>
    <xf numFmtId="0" fontId="25" fillId="0" borderId="4" xfId="0" applyFont="1" applyBorder="1" applyAlignment="1">
      <alignment horizontal="center"/>
    </xf>
    <xf numFmtId="165" fontId="29" fillId="20" borderId="15" xfId="0" applyNumberFormat="1" applyFont="1" applyFill="1" applyBorder="1" applyAlignment="1">
      <alignment horizontal="center"/>
    </xf>
    <xf numFmtId="165" fontId="29" fillId="2" borderId="6" xfId="0" applyNumberFormat="1" applyFont="1" applyFill="1" applyBorder="1" applyAlignment="1">
      <alignment horizontal="center"/>
    </xf>
    <xf numFmtId="0" fontId="0" fillId="0" borderId="17" xfId="0" applyFont="1" applyFill="1" applyBorder="1" applyAlignment="1">
      <alignment horizontal="center"/>
    </xf>
    <xf numFmtId="0" fontId="38" fillId="5" borderId="7" xfId="0" applyFont="1" applyFill="1" applyBorder="1" applyAlignment="1">
      <alignment vertical="center" wrapText="1"/>
    </xf>
    <xf numFmtId="0" fontId="0" fillId="0" borderId="2" xfId="0" applyFont="1" applyFill="1" applyBorder="1" applyAlignment="1">
      <alignment horizontal="center"/>
    </xf>
    <xf numFmtId="165" fontId="24" fillId="0" borderId="2" xfId="0" applyNumberFormat="1" applyFont="1" applyBorder="1" applyAlignment="1">
      <alignment horizontal="right"/>
    </xf>
    <xf numFmtId="0" fontId="30" fillId="0" borderId="2" xfId="0" applyFont="1" applyFill="1" applyBorder="1" applyAlignment="1">
      <alignment horizontal="center"/>
    </xf>
    <xf numFmtId="165" fontId="40" fillId="10" borderId="2" xfId="0" applyNumberFormat="1" applyFont="1" applyFill="1" applyBorder="1" applyAlignment="1">
      <alignment horizontal="center"/>
    </xf>
    <xf numFmtId="165" fontId="30" fillId="0" borderId="2" xfId="0" applyNumberFormat="1" applyFont="1" applyBorder="1" applyAlignment="1">
      <alignment horizontal="center"/>
    </xf>
    <xf numFmtId="165" fontId="41" fillId="0" borderId="2" xfId="0" applyNumberFormat="1" applyFont="1" applyBorder="1"/>
    <xf numFmtId="165" fontId="30" fillId="9" borderId="2" xfId="0" applyNumberFormat="1" applyFont="1" applyFill="1" applyBorder="1" applyAlignment="1">
      <alignment horizontal="center"/>
    </xf>
    <xf numFmtId="172" fontId="0" fillId="0" borderId="1" xfId="10" applyNumberFormat="1" applyFont="1" applyBorder="1"/>
    <xf numFmtId="172" fontId="0" fillId="0" borderId="27" xfId="10" applyNumberFormat="1" applyFont="1" applyBorder="1"/>
    <xf numFmtId="172" fontId="0" fillId="0" borderId="28" xfId="10" applyNumberFormat="1" applyFont="1" applyBorder="1"/>
    <xf numFmtId="172" fontId="0" fillId="0" borderId="5" xfId="10" applyNumberFormat="1" applyFont="1" applyBorder="1"/>
    <xf numFmtId="172" fontId="0" fillId="0" borderId="16" xfId="10" applyNumberFormat="1" applyFont="1" applyBorder="1"/>
    <xf numFmtId="172" fontId="14" fillId="0" borderId="2" xfId="10" applyNumberFormat="1" applyFont="1" applyFill="1" applyBorder="1"/>
    <xf numFmtId="0" fontId="25" fillId="0" borderId="27" xfId="0" applyFont="1" applyBorder="1" applyAlignment="1">
      <alignment horizontal="center"/>
    </xf>
    <xf numFmtId="0" fontId="1" fillId="0" borderId="26" xfId="0" applyFont="1" applyFill="1" applyBorder="1" applyAlignment="1">
      <alignment horizontal="center"/>
    </xf>
    <xf numFmtId="165" fontId="9" fillId="5" borderId="30" xfId="0" applyNumberFormat="1" applyFont="1" applyFill="1" applyBorder="1" applyAlignment="1">
      <alignment horizontal="center" vertical="center"/>
    </xf>
    <xf numFmtId="165" fontId="39" fillId="5" borderId="34" xfId="0" applyNumberFormat="1" applyFont="1" applyFill="1" applyBorder="1" applyAlignment="1">
      <alignment horizontal="center" vertical="center"/>
    </xf>
    <xf numFmtId="0" fontId="11" fillId="4" borderId="31" xfId="0" applyFont="1" applyFill="1" applyBorder="1" applyAlignment="1">
      <alignment wrapText="1"/>
    </xf>
    <xf numFmtId="165" fontId="9" fillId="4" borderId="31" xfId="0" applyNumberFormat="1" applyFont="1" applyFill="1" applyBorder="1" applyAlignment="1">
      <alignment horizontal="center" vertical="center"/>
    </xf>
    <xf numFmtId="165" fontId="10" fillId="0" borderId="25" xfId="0" applyNumberFormat="1" applyFont="1" applyBorder="1" applyAlignment="1">
      <alignment horizontal="center" vertical="center"/>
    </xf>
    <xf numFmtId="165" fontId="10" fillId="3" borderId="32" xfId="0" applyNumberFormat="1" applyFont="1" applyFill="1" applyBorder="1" applyAlignment="1">
      <alignment horizontal="center" vertical="center"/>
    </xf>
    <xf numFmtId="165" fontId="10" fillId="4" borderId="31" xfId="0" applyNumberFormat="1" applyFont="1" applyFill="1" applyBorder="1" applyAlignment="1">
      <alignment horizontal="center" vertical="center"/>
    </xf>
    <xf numFmtId="165" fontId="42" fillId="5" borderId="33" xfId="0" applyNumberFormat="1" applyFont="1" applyFill="1" applyBorder="1" applyAlignment="1">
      <alignment horizontal="center" vertical="center"/>
    </xf>
    <xf numFmtId="165" fontId="10" fillId="5" borderId="29" xfId="0" applyNumberFormat="1" applyFont="1" applyFill="1" applyBorder="1" applyAlignment="1">
      <alignment horizontal="center" vertical="center"/>
    </xf>
    <xf numFmtId="165" fontId="9" fillId="2" borderId="17" xfId="0" applyNumberFormat="1" applyFont="1" applyFill="1" applyBorder="1" applyAlignment="1">
      <alignment horizontal="center"/>
    </xf>
    <xf numFmtId="44" fontId="44" fillId="15" borderId="2" xfId="2" applyNumberFormat="1" applyFont="1" applyFill="1" applyBorder="1" applyAlignment="1">
      <alignment horizontal="right" vertical="center" wrapText="1"/>
    </xf>
    <xf numFmtId="166" fontId="44" fillId="15" borderId="2" xfId="2" applyFont="1" applyFill="1" applyBorder="1" applyAlignment="1">
      <alignment horizontal="right" vertical="center" wrapText="1"/>
    </xf>
    <xf numFmtId="166" fontId="44" fillId="15" borderId="2" xfId="3" applyNumberFormat="1" applyFont="1" applyFill="1" applyBorder="1" applyAlignment="1">
      <alignment horizontal="right" vertical="center" wrapText="1"/>
    </xf>
    <xf numFmtId="0" fontId="0" fillId="0" borderId="6" xfId="0" applyFont="1" applyBorder="1" applyAlignment="1">
      <alignment wrapText="1"/>
    </xf>
    <xf numFmtId="0" fontId="0" fillId="0" borderId="6" xfId="0" applyFont="1" applyBorder="1"/>
    <xf numFmtId="0" fontId="9" fillId="0" borderId="6" xfId="0" applyFont="1" applyBorder="1"/>
    <xf numFmtId="0" fontId="45" fillId="0" borderId="6" xfId="0" applyFont="1" applyBorder="1" applyAlignment="1">
      <alignment wrapText="1"/>
    </xf>
    <xf numFmtId="0" fontId="46" fillId="0" borderId="6" xfId="0" applyFont="1" applyBorder="1"/>
    <xf numFmtId="171" fontId="46" fillId="0" borderId="6" xfId="0" applyNumberFormat="1" applyFont="1" applyBorder="1"/>
    <xf numFmtId="171" fontId="47" fillId="0" borderId="6" xfId="0" applyNumberFormat="1" applyFont="1" applyBorder="1"/>
    <xf numFmtId="0" fontId="46" fillId="0" borderId="6" xfId="0" applyFont="1" applyBorder="1" applyAlignment="1">
      <alignment wrapText="1"/>
    </xf>
    <xf numFmtId="0" fontId="9" fillId="22" borderId="6" xfId="0" applyFont="1" applyFill="1" applyBorder="1"/>
    <xf numFmtId="165" fontId="0" fillId="22" borderId="25" xfId="0" applyNumberFormat="1" applyFont="1" applyFill="1" applyBorder="1" applyAlignment="1">
      <alignment horizontal="center" vertical="center"/>
    </xf>
    <xf numFmtId="165" fontId="9" fillId="21" borderId="0" xfId="0" applyNumberFormat="1" applyFont="1" applyFill="1"/>
    <xf numFmtId="171" fontId="40" fillId="21" borderId="6" xfId="0" applyNumberFormat="1" applyFont="1" applyFill="1" applyBorder="1" applyAlignment="1">
      <alignment horizontal="right" vertical="center" wrapText="1"/>
    </xf>
    <xf numFmtId="171" fontId="30" fillId="0" borderId="6" xfId="0" applyNumberFormat="1" applyFont="1" applyFill="1" applyBorder="1" applyAlignment="1">
      <alignment horizontal="right" vertical="center" wrapText="1"/>
    </xf>
    <xf numFmtId="171" fontId="40" fillId="0" borderId="6" xfId="0" applyNumberFormat="1" applyFont="1" applyBorder="1" applyAlignment="1">
      <alignment vertical="center" wrapText="1"/>
    </xf>
    <xf numFmtId="165" fontId="30" fillId="0" borderId="2" xfId="0" applyNumberFormat="1" applyFont="1" applyFill="1" applyBorder="1"/>
    <xf numFmtId="171" fontId="40" fillId="2" borderId="2" xfId="0" applyNumberFormat="1" applyFont="1" applyFill="1" applyBorder="1" applyAlignment="1">
      <alignment horizontal="right"/>
    </xf>
    <xf numFmtId="171" fontId="30" fillId="0" borderId="2" xfId="0" applyNumberFormat="1" applyFont="1" applyFill="1" applyBorder="1" applyAlignment="1">
      <alignment horizontal="right"/>
    </xf>
    <xf numFmtId="0" fontId="48" fillId="0" borderId="2" xfId="0" applyFont="1" applyBorder="1" applyAlignment="1">
      <alignment vertical="center" wrapText="1"/>
    </xf>
    <xf numFmtId="165" fontId="48" fillId="0" borderId="2" xfId="0" applyNumberFormat="1" applyFont="1" applyBorder="1" applyAlignment="1">
      <alignment horizontal="center" vertical="center"/>
    </xf>
    <xf numFmtId="165" fontId="49" fillId="9" borderId="2" xfId="0" applyNumberFormat="1" applyFont="1" applyFill="1" applyBorder="1"/>
    <xf numFmtId="165" fontId="9" fillId="0" borderId="6" xfId="0" applyNumberFormat="1" applyFont="1" applyBorder="1"/>
    <xf numFmtId="0" fontId="0" fillId="0" borderId="1" xfId="0" applyBorder="1" applyAlignment="1">
      <alignment vertical="center"/>
    </xf>
    <xf numFmtId="171" fontId="50" fillId="10" borderId="2" xfId="0" applyNumberFormat="1" applyFont="1" applyFill="1" applyBorder="1" applyAlignment="1">
      <alignment horizontal="right"/>
    </xf>
    <xf numFmtId="171" fontId="50" fillId="2" borderId="2" xfId="0" applyNumberFormat="1" applyFont="1" applyFill="1" applyBorder="1" applyAlignment="1">
      <alignment horizontal="right"/>
    </xf>
    <xf numFmtId="171" fontId="10" fillId="9" borderId="2" xfId="0" applyNumberFormat="1" applyFont="1" applyFill="1" applyBorder="1" applyAlignment="1">
      <alignment horizontal="right"/>
    </xf>
    <xf numFmtId="171" fontId="10" fillId="0" borderId="2" xfId="0" applyNumberFormat="1" applyFont="1" applyBorder="1" applyAlignment="1">
      <alignment horizontal="right"/>
    </xf>
    <xf numFmtId="171" fontId="10" fillId="9" borderId="3" xfId="0" applyNumberFormat="1" applyFont="1" applyFill="1" applyBorder="1" applyAlignment="1">
      <alignment horizontal="right"/>
    </xf>
    <xf numFmtId="171" fontId="10" fillId="0" borderId="3" xfId="0" applyNumberFormat="1" applyFont="1" applyBorder="1" applyAlignment="1">
      <alignment horizontal="right"/>
    </xf>
    <xf numFmtId="0" fontId="9" fillId="10" borderId="36" xfId="0" applyFont="1" applyFill="1" applyBorder="1"/>
    <xf numFmtId="171" fontId="50" fillId="10" borderId="6" xfId="0" applyNumberFormat="1" applyFont="1" applyFill="1" applyBorder="1" applyAlignment="1">
      <alignment horizontal="right"/>
    </xf>
    <xf numFmtId="171" fontId="51" fillId="10" borderId="6" xfId="0" applyNumberFormat="1" applyFont="1" applyFill="1" applyBorder="1" applyAlignment="1">
      <alignment horizontal="right"/>
    </xf>
    <xf numFmtId="0" fontId="10" fillId="0" borderId="36" xfId="0" applyFont="1" applyBorder="1"/>
    <xf numFmtId="171" fontId="10" fillId="9" borderId="6" xfId="0" applyNumberFormat="1" applyFont="1" applyFill="1" applyBorder="1" applyAlignment="1">
      <alignment horizontal="right"/>
    </xf>
    <xf numFmtId="171" fontId="51" fillId="9" borderId="6" xfId="0" applyNumberFormat="1" applyFont="1" applyFill="1" applyBorder="1" applyAlignment="1">
      <alignment horizontal="right"/>
    </xf>
    <xf numFmtId="171" fontId="50" fillId="0" borderId="6" xfId="0" applyNumberFormat="1" applyFont="1" applyBorder="1" applyAlignment="1">
      <alignment horizontal="right"/>
    </xf>
    <xf numFmtId="171" fontId="10" fillId="24" borderId="6" xfId="0" applyNumberFormat="1" applyFont="1" applyFill="1" applyBorder="1" applyAlignment="1">
      <alignment horizontal="right" vertical="center" wrapText="1"/>
    </xf>
    <xf numFmtId="171" fontId="51" fillId="0" borderId="6" xfId="0" applyNumberFormat="1" applyFont="1" applyBorder="1" applyAlignment="1">
      <alignment horizontal="right"/>
    </xf>
    <xf numFmtId="171" fontId="10" fillId="0" borderId="6" xfId="0" applyNumberFormat="1" applyFont="1" applyBorder="1" applyAlignment="1">
      <alignment horizontal="right"/>
    </xf>
    <xf numFmtId="171" fontId="50" fillId="10" borderId="16" xfId="0" applyNumberFormat="1" applyFont="1" applyFill="1" applyBorder="1" applyAlignment="1">
      <alignment horizontal="right"/>
    </xf>
    <xf numFmtId="171" fontId="51" fillId="10" borderId="16" xfId="0" applyNumberFormat="1" applyFont="1" applyFill="1" applyBorder="1" applyAlignment="1">
      <alignment horizontal="right"/>
    </xf>
    <xf numFmtId="171" fontId="50" fillId="2" borderId="16" xfId="0" applyNumberFormat="1" applyFont="1" applyFill="1" applyBorder="1" applyAlignment="1">
      <alignment horizontal="right"/>
    </xf>
    <xf numFmtId="171" fontId="51" fillId="0" borderId="2" xfId="0" applyNumberFormat="1" applyFont="1" applyBorder="1" applyAlignment="1">
      <alignment horizontal="right"/>
    </xf>
    <xf numFmtId="166" fontId="10" fillId="6" borderId="2" xfId="3" applyNumberFormat="1" applyFont="1" applyFill="1" applyBorder="1" applyAlignment="1">
      <alignment horizontal="right" vertical="center" wrapText="1"/>
    </xf>
    <xf numFmtId="167" fontId="10" fillId="6" borderId="2" xfId="3" applyNumberFormat="1" applyFont="1" applyFill="1" applyBorder="1" applyAlignment="1">
      <alignment horizontal="right" vertical="center" wrapText="1"/>
    </xf>
    <xf numFmtId="165" fontId="10" fillId="9" borderId="2" xfId="0" applyNumberFormat="1" applyFont="1" applyFill="1" applyBorder="1"/>
    <xf numFmtId="165" fontId="10" fillId="0" borderId="2" xfId="0" applyNumberFormat="1" applyFont="1" applyBorder="1"/>
    <xf numFmtId="167" fontId="10" fillId="4" borderId="2" xfId="3" applyNumberFormat="1" applyFont="1" applyFill="1" applyBorder="1" applyAlignment="1">
      <alignment horizontal="right" vertical="center" wrapText="1"/>
    </xf>
    <xf numFmtId="0" fontId="11" fillId="23" borderId="24" xfId="0" applyFont="1" applyFill="1" applyBorder="1" applyAlignment="1">
      <alignment wrapText="1"/>
    </xf>
    <xf numFmtId="165" fontId="10" fillId="18" borderId="35" xfId="0" applyNumberFormat="1" applyFont="1" applyFill="1" applyBorder="1" applyAlignment="1">
      <alignment horizontal="center" vertical="center"/>
    </xf>
    <xf numFmtId="165" fontId="9" fillId="18" borderId="35" xfId="0" applyNumberFormat="1" applyFont="1" applyFill="1" applyBorder="1" applyAlignment="1">
      <alignment horizontal="center" vertical="center"/>
    </xf>
    <xf numFmtId="165" fontId="9" fillId="2" borderId="15" xfId="0" applyNumberFormat="1" applyFont="1" applyFill="1" applyBorder="1" applyAlignment="1">
      <alignment horizontal="center"/>
    </xf>
    <xf numFmtId="165" fontId="9" fillId="2" borderId="38" xfId="0" applyNumberFormat="1" applyFont="1" applyFill="1" applyBorder="1" applyAlignment="1">
      <alignment horizontal="center"/>
    </xf>
    <xf numFmtId="165" fontId="9" fillId="2" borderId="39" xfId="0" applyNumberFormat="1" applyFont="1" applyFill="1" applyBorder="1" applyAlignment="1">
      <alignment horizontal="center"/>
    </xf>
    <xf numFmtId="165" fontId="10" fillId="25" borderId="40" xfId="0" applyNumberFormat="1" applyFont="1" applyFill="1" applyBorder="1" applyAlignment="1">
      <alignment horizontal="center" vertical="center"/>
    </xf>
    <xf numFmtId="165" fontId="10" fillId="25" borderId="41" xfId="0" applyNumberFormat="1" applyFont="1" applyFill="1" applyBorder="1" applyAlignment="1">
      <alignment horizontal="center" vertical="center"/>
    </xf>
    <xf numFmtId="165" fontId="10" fillId="25" borderId="42" xfId="0" applyNumberFormat="1" applyFont="1" applyFill="1" applyBorder="1" applyAlignment="1">
      <alignment horizontal="center" vertical="center"/>
    </xf>
    <xf numFmtId="165" fontId="10" fillId="25" borderId="43" xfId="0" applyNumberFormat="1" applyFont="1" applyFill="1" applyBorder="1" applyAlignment="1">
      <alignment horizontal="center" vertical="center"/>
    </xf>
    <xf numFmtId="165" fontId="9" fillId="25" borderId="44" xfId="0" applyNumberFormat="1" applyFont="1" applyFill="1" applyBorder="1" applyAlignment="1">
      <alignment horizontal="center" vertical="center"/>
    </xf>
    <xf numFmtId="165" fontId="10" fillId="25" borderId="45" xfId="0" applyNumberFormat="1" applyFont="1" applyFill="1" applyBorder="1" applyAlignment="1">
      <alignment horizontal="center" vertical="center"/>
    </xf>
    <xf numFmtId="165" fontId="10" fillId="25" borderId="46" xfId="0" applyNumberFormat="1" applyFont="1" applyFill="1" applyBorder="1" applyAlignment="1">
      <alignment horizontal="center" vertical="center"/>
    </xf>
    <xf numFmtId="165" fontId="10" fillId="25" borderId="47" xfId="0" applyNumberFormat="1" applyFont="1" applyFill="1" applyBorder="1" applyAlignment="1">
      <alignment horizontal="center" vertical="center"/>
    </xf>
    <xf numFmtId="165" fontId="10" fillId="25" borderId="48" xfId="0" applyNumberFormat="1" applyFont="1" applyFill="1" applyBorder="1" applyAlignment="1">
      <alignment horizontal="center" vertical="center"/>
    </xf>
    <xf numFmtId="165" fontId="9" fillId="25" borderId="37" xfId="0" applyNumberFormat="1" applyFont="1" applyFill="1" applyBorder="1" applyAlignment="1">
      <alignment horizontal="center" vertical="center"/>
    </xf>
    <xf numFmtId="0" fontId="53" fillId="0" borderId="2" xfId="0" applyFont="1" applyBorder="1" applyAlignment="1">
      <alignment wrapText="1"/>
    </xf>
    <xf numFmtId="0" fontId="15" fillId="0" borderId="2" xfId="0" applyFont="1" applyBorder="1" applyAlignment="1">
      <alignment wrapText="1"/>
    </xf>
    <xf numFmtId="165" fontId="56" fillId="0" borderId="6" xfId="0" applyNumberFormat="1" applyFont="1" applyBorder="1" applyAlignment="1">
      <alignment horizontal="center" vertical="center"/>
    </xf>
    <xf numFmtId="0" fontId="56" fillId="0" borderId="6" xfId="0" applyFont="1" applyBorder="1" applyAlignment="1">
      <alignment horizontal="center" vertical="center"/>
    </xf>
    <xf numFmtId="173" fontId="57" fillId="19" borderId="21" xfId="0" applyNumberFormat="1" applyFont="1" applyFill="1" applyBorder="1" applyAlignment="1">
      <alignment horizontal="center" vertical="center" wrapText="1"/>
    </xf>
    <xf numFmtId="169" fontId="20" fillId="0" borderId="17" xfId="3" applyFont="1" applyFill="1" applyBorder="1" applyAlignment="1">
      <alignment horizontal="center"/>
    </xf>
    <xf numFmtId="0" fontId="56" fillId="0" borderId="6" xfId="0" applyFont="1" applyBorder="1"/>
    <xf numFmtId="165" fontId="0" fillId="0" borderId="6" xfId="0" applyNumberFormat="1" applyBorder="1" applyAlignment="1">
      <alignment horizontal="center" vertical="center"/>
    </xf>
    <xf numFmtId="0" fontId="58" fillId="0" borderId="0" xfId="0" applyFont="1"/>
    <xf numFmtId="0" fontId="0" fillId="3" borderId="2" xfId="0" applyFont="1" applyFill="1" applyBorder="1" applyAlignment="1">
      <alignment horizontal="center" vertical="center"/>
    </xf>
    <xf numFmtId="0" fontId="0" fillId="8" borderId="2" xfId="0" applyFont="1" applyFill="1" applyBorder="1" applyAlignment="1">
      <alignment horizontal="center" vertical="center"/>
    </xf>
    <xf numFmtId="0" fontId="0" fillId="8" borderId="1" xfId="0" applyFont="1" applyFill="1" applyBorder="1" applyAlignment="1">
      <alignment horizontal="center" vertical="center"/>
    </xf>
    <xf numFmtId="0" fontId="0" fillId="0" borderId="2" xfId="0" applyFont="1" applyBorder="1" applyAlignment="1">
      <alignment horizontal="center" vertical="center"/>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0" xfId="0" applyFill="1" applyBorder="1" applyAlignment="1">
      <alignment horizontal="left" vertical="top" wrapText="1"/>
    </xf>
    <xf numFmtId="0" fontId="0" fillId="12" borderId="0" xfId="0" applyFill="1" applyBorder="1" applyAlignment="1">
      <alignment horizontal="left" vertical="top" wrapText="1"/>
    </xf>
    <xf numFmtId="0" fontId="0" fillId="12" borderId="11" xfId="0" applyFill="1" applyBorder="1" applyAlignment="1">
      <alignment horizontal="left" vertical="top" wrapText="1"/>
    </xf>
    <xf numFmtId="0" fontId="0" fillId="12" borderId="12" xfId="0" applyFill="1" applyBorder="1" applyAlignment="1">
      <alignment horizontal="left" vertical="top" wrapText="1"/>
    </xf>
    <xf numFmtId="0" fontId="0" fillId="12" borderId="13" xfId="0" applyFill="1" applyBorder="1" applyAlignment="1">
      <alignment horizontal="left" vertical="top" wrapText="1"/>
    </xf>
    <xf numFmtId="0" fontId="0" fillId="12" borderId="14" xfId="0" applyFill="1" applyBorder="1" applyAlignment="1">
      <alignment horizontal="left" vertical="top" wrapText="1"/>
    </xf>
    <xf numFmtId="0" fontId="35" fillId="11" borderId="7" xfId="0" applyFont="1" applyFill="1" applyBorder="1" applyAlignment="1">
      <alignment horizontal="left" vertical="top" wrapText="1"/>
    </xf>
    <xf numFmtId="0" fontId="14" fillId="11" borderId="8" xfId="0" applyFont="1" applyFill="1" applyBorder="1" applyAlignment="1">
      <alignment horizontal="left" vertical="top" wrapText="1"/>
    </xf>
    <xf numFmtId="0" fontId="14" fillId="11" borderId="9" xfId="0" applyFont="1" applyFill="1" applyBorder="1" applyAlignment="1">
      <alignment horizontal="left" vertical="top" wrapText="1"/>
    </xf>
    <xf numFmtId="0" fontId="14" fillId="11" borderId="10" xfId="0" applyFont="1" applyFill="1" applyBorder="1" applyAlignment="1">
      <alignment horizontal="left" vertical="top" wrapText="1"/>
    </xf>
    <xf numFmtId="0" fontId="14" fillId="11" borderId="0" xfId="0" applyFont="1" applyFill="1" applyBorder="1" applyAlignment="1">
      <alignment horizontal="left" vertical="top" wrapText="1"/>
    </xf>
    <xf numFmtId="0" fontId="14" fillId="11" borderId="11" xfId="0" applyFont="1" applyFill="1" applyBorder="1" applyAlignment="1">
      <alignment horizontal="left" vertical="top" wrapText="1"/>
    </xf>
    <xf numFmtId="0" fontId="14" fillId="11" borderId="12" xfId="0" applyFont="1" applyFill="1" applyBorder="1" applyAlignment="1">
      <alignment horizontal="left" vertical="top" wrapText="1"/>
    </xf>
    <xf numFmtId="0" fontId="14" fillId="11" borderId="13" xfId="0" applyFont="1" applyFill="1" applyBorder="1" applyAlignment="1">
      <alignment horizontal="left" vertical="top" wrapText="1"/>
    </xf>
    <xf numFmtId="0" fontId="14" fillId="11" borderId="14" xfId="0" applyFont="1" applyFill="1" applyBorder="1" applyAlignment="1">
      <alignment horizontal="left" vertical="top" wrapText="1"/>
    </xf>
    <xf numFmtId="0" fontId="0" fillId="12" borderId="7" xfId="0" applyFill="1" applyBorder="1" applyAlignment="1">
      <alignment horizontal="center" wrapText="1"/>
    </xf>
    <xf numFmtId="0" fontId="0" fillId="12" borderId="8" xfId="0" applyFill="1" applyBorder="1" applyAlignment="1">
      <alignment horizontal="center" wrapText="1"/>
    </xf>
    <xf numFmtId="0" fontId="0" fillId="12" borderId="9" xfId="0" applyFill="1" applyBorder="1" applyAlignment="1">
      <alignment horizontal="center" wrapText="1"/>
    </xf>
    <xf numFmtId="0" fontId="0" fillId="12" borderId="12" xfId="0" applyFill="1" applyBorder="1" applyAlignment="1">
      <alignment horizontal="center" wrapText="1"/>
    </xf>
    <xf numFmtId="0" fontId="0" fillId="12" borderId="13" xfId="0" applyFill="1" applyBorder="1" applyAlignment="1">
      <alignment horizontal="center" wrapText="1"/>
    </xf>
    <xf numFmtId="0" fontId="0" fillId="12" borderId="14" xfId="0" applyFill="1" applyBorder="1" applyAlignment="1">
      <alignment horizont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8" borderId="1" xfId="0" applyFont="1" applyFill="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vertical="center"/>
    </xf>
    <xf numFmtId="0" fontId="9" fillId="11" borderId="7" xfId="0" applyFont="1" applyFill="1" applyBorder="1" applyAlignment="1">
      <alignment horizontal="center" wrapText="1"/>
    </xf>
    <xf numFmtId="0" fontId="9" fillId="11" borderId="8" xfId="0" applyFont="1" applyFill="1" applyBorder="1" applyAlignment="1">
      <alignment horizontal="center" wrapText="1"/>
    </xf>
    <xf numFmtId="0" fontId="9" fillId="11" borderId="9" xfId="0" applyFont="1" applyFill="1" applyBorder="1" applyAlignment="1">
      <alignment horizontal="center" wrapText="1"/>
    </xf>
    <xf numFmtId="0" fontId="9" fillId="11" borderId="12" xfId="0" applyFont="1" applyFill="1" applyBorder="1" applyAlignment="1">
      <alignment horizontal="center" wrapText="1"/>
    </xf>
    <xf numFmtId="0" fontId="9" fillId="11" borderId="13" xfId="0" applyFont="1" applyFill="1" applyBorder="1" applyAlignment="1">
      <alignment horizontal="center" wrapText="1"/>
    </xf>
    <xf numFmtId="0" fontId="9" fillId="11" borderId="14" xfId="0" applyFont="1" applyFill="1" applyBorder="1" applyAlignment="1">
      <alignment horizontal="center" wrapText="1"/>
    </xf>
    <xf numFmtId="169" fontId="20" fillId="3" borderId="2" xfId="3" applyFont="1" applyFill="1" applyBorder="1" applyAlignment="1">
      <alignment horizontal="center" vertical="center" wrapText="1"/>
    </xf>
    <xf numFmtId="169" fontId="20" fillId="13" borderId="2" xfId="3" applyFont="1" applyFill="1" applyBorder="1" applyAlignment="1">
      <alignment horizontal="left"/>
    </xf>
    <xf numFmtId="169" fontId="21" fillId="14" borderId="2" xfId="3" applyFont="1" applyFill="1" applyBorder="1" applyAlignment="1">
      <alignment horizontal="left"/>
    </xf>
    <xf numFmtId="0" fontId="25" fillId="8" borderId="2" xfId="0" applyFont="1" applyFill="1" applyBorder="1" applyAlignment="1">
      <alignment horizontal="center" vertical="center"/>
    </xf>
    <xf numFmtId="0" fontId="18" fillId="12" borderId="7" xfId="0" applyFont="1" applyFill="1" applyBorder="1" applyAlignment="1">
      <alignment horizontal="center" wrapText="1"/>
    </xf>
    <xf numFmtId="0" fontId="18" fillId="12" borderId="8" xfId="0" applyFont="1" applyFill="1" applyBorder="1" applyAlignment="1">
      <alignment horizontal="center" wrapText="1"/>
    </xf>
    <xf numFmtId="0" fontId="18" fillId="12" borderId="9" xfId="0" applyFont="1" applyFill="1" applyBorder="1" applyAlignment="1">
      <alignment horizontal="center" wrapText="1"/>
    </xf>
    <xf numFmtId="0" fontId="18" fillId="12" borderId="12" xfId="0" applyFont="1" applyFill="1" applyBorder="1" applyAlignment="1">
      <alignment horizontal="center" wrapText="1"/>
    </xf>
    <xf numFmtId="0" fontId="18" fillId="12" borderId="13" xfId="0" applyFont="1" applyFill="1" applyBorder="1" applyAlignment="1">
      <alignment horizontal="center" wrapText="1"/>
    </xf>
    <xf numFmtId="0" fontId="18" fillId="12" borderId="14" xfId="0" applyFont="1" applyFill="1" applyBorder="1" applyAlignment="1">
      <alignment horizontal="center" wrapText="1"/>
    </xf>
    <xf numFmtId="0" fontId="0" fillId="11" borderId="7" xfId="0" applyFill="1" applyBorder="1" applyAlignment="1">
      <alignment horizontal="left" vertical="top" wrapText="1"/>
    </xf>
    <xf numFmtId="0" fontId="0" fillId="11" borderId="8" xfId="0" applyFill="1" applyBorder="1" applyAlignment="1">
      <alignment horizontal="left" vertical="top"/>
    </xf>
    <xf numFmtId="0" fontId="0" fillId="11" borderId="9" xfId="0" applyFill="1" applyBorder="1" applyAlignment="1">
      <alignment horizontal="left" vertical="top"/>
    </xf>
    <xf numFmtId="0" fontId="0" fillId="11" borderId="10" xfId="0" applyFill="1" applyBorder="1" applyAlignment="1">
      <alignment horizontal="left" vertical="top"/>
    </xf>
    <xf numFmtId="0" fontId="0" fillId="11" borderId="0" xfId="0" applyFill="1" applyBorder="1" applyAlignment="1">
      <alignment horizontal="left" vertical="top"/>
    </xf>
    <xf numFmtId="0" fontId="0" fillId="11" borderId="11" xfId="0" applyFill="1" applyBorder="1" applyAlignment="1">
      <alignment horizontal="left" vertical="top"/>
    </xf>
    <xf numFmtId="0" fontId="0" fillId="11" borderId="12" xfId="0" applyFill="1" applyBorder="1" applyAlignment="1">
      <alignment horizontal="left" vertical="top"/>
    </xf>
    <xf numFmtId="0" fontId="0" fillId="11" borderId="13" xfId="0" applyFill="1" applyBorder="1" applyAlignment="1">
      <alignment horizontal="left" vertical="top"/>
    </xf>
    <xf numFmtId="0" fontId="0" fillId="11" borderId="14" xfId="0" applyFill="1" applyBorder="1" applyAlignment="1">
      <alignment horizontal="left" vertical="top"/>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0" fillId="12" borderId="10" xfId="0" applyFill="1" applyBorder="1" applyAlignment="1">
      <alignment horizontal="center" vertical="center"/>
    </xf>
    <xf numFmtId="0" fontId="0" fillId="12" borderId="0" xfId="0" applyFill="1" applyBorder="1" applyAlignment="1">
      <alignment horizontal="center" vertical="center"/>
    </xf>
    <xf numFmtId="0" fontId="0" fillId="12" borderId="11" xfId="0" applyFill="1" applyBorder="1" applyAlignment="1">
      <alignment horizontal="center" vertical="center"/>
    </xf>
    <xf numFmtId="0" fontId="0" fillId="12" borderId="12" xfId="0" applyFill="1" applyBorder="1" applyAlignment="1">
      <alignment horizontal="center" vertical="center"/>
    </xf>
    <xf numFmtId="0" fontId="0" fillId="12" borderId="13" xfId="0" applyFill="1" applyBorder="1" applyAlignment="1">
      <alignment horizontal="center" vertical="center"/>
    </xf>
    <xf numFmtId="0" fontId="0" fillId="12" borderId="14" xfId="0" applyFill="1" applyBorder="1" applyAlignment="1">
      <alignment horizontal="center" vertical="center"/>
    </xf>
    <xf numFmtId="0" fontId="19" fillId="11" borderId="7" xfId="0" applyFont="1" applyFill="1" applyBorder="1" applyAlignment="1">
      <alignment horizontal="center" wrapText="1"/>
    </xf>
    <xf numFmtId="0" fontId="19" fillId="11" borderId="8" xfId="0" applyFont="1" applyFill="1" applyBorder="1" applyAlignment="1">
      <alignment horizontal="center" wrapText="1"/>
    </xf>
    <xf numFmtId="0" fontId="19" fillId="11" borderId="9" xfId="0" applyFont="1" applyFill="1" applyBorder="1" applyAlignment="1">
      <alignment horizontal="center" wrapText="1"/>
    </xf>
    <xf numFmtId="0" fontId="19" fillId="11" borderId="12" xfId="0" applyFont="1" applyFill="1" applyBorder="1" applyAlignment="1">
      <alignment horizontal="center" wrapText="1"/>
    </xf>
    <xf numFmtId="0" fontId="19" fillId="11" borderId="13" xfId="0" applyFont="1" applyFill="1" applyBorder="1" applyAlignment="1">
      <alignment horizontal="center" wrapText="1"/>
    </xf>
    <xf numFmtId="0" fontId="19" fillId="11" borderId="14" xfId="0" applyFont="1" applyFill="1" applyBorder="1" applyAlignment="1">
      <alignment horizontal="center" wrapText="1"/>
    </xf>
    <xf numFmtId="0" fontId="9" fillId="12" borderId="7" xfId="0" applyFont="1" applyFill="1" applyBorder="1" applyAlignment="1">
      <alignment horizontal="center" wrapText="1"/>
    </xf>
    <xf numFmtId="0" fontId="9" fillId="12" borderId="8" xfId="0" applyFont="1" applyFill="1" applyBorder="1" applyAlignment="1">
      <alignment horizontal="center" wrapText="1"/>
    </xf>
    <xf numFmtId="0" fontId="9" fillId="12" borderId="9" xfId="0" applyFont="1" applyFill="1" applyBorder="1" applyAlignment="1">
      <alignment horizontal="center" wrapText="1"/>
    </xf>
    <xf numFmtId="0" fontId="9" fillId="12" borderId="12" xfId="0" applyFont="1" applyFill="1" applyBorder="1" applyAlignment="1">
      <alignment horizontal="center" wrapText="1"/>
    </xf>
    <xf numFmtId="0" fontId="9" fillId="12" borderId="13" xfId="0" applyFont="1" applyFill="1" applyBorder="1" applyAlignment="1">
      <alignment horizontal="center" wrapText="1"/>
    </xf>
    <xf numFmtId="0" fontId="9" fillId="12" borderId="14" xfId="0" applyFont="1" applyFill="1" applyBorder="1" applyAlignment="1">
      <alignment horizontal="center" wrapText="1"/>
    </xf>
    <xf numFmtId="0" fontId="0" fillId="11" borderId="7" xfId="0" applyFill="1" applyBorder="1" applyAlignment="1">
      <alignment horizontal="center" vertical="center"/>
    </xf>
    <xf numFmtId="0" fontId="0" fillId="11" borderId="8" xfId="0" applyFill="1" applyBorder="1" applyAlignment="1">
      <alignment horizontal="center" vertical="center"/>
    </xf>
    <xf numFmtId="0" fontId="0" fillId="11" borderId="9" xfId="0" applyFill="1" applyBorder="1" applyAlignment="1">
      <alignment horizontal="center" vertical="center"/>
    </xf>
    <xf numFmtId="0" fontId="0" fillId="11" borderId="10" xfId="0" applyFill="1" applyBorder="1" applyAlignment="1">
      <alignment horizontal="center" vertical="center"/>
    </xf>
    <xf numFmtId="0" fontId="0" fillId="11" borderId="0" xfId="0" applyFill="1" applyBorder="1" applyAlignment="1">
      <alignment horizontal="center" vertical="center"/>
    </xf>
    <xf numFmtId="0" fontId="0" fillId="11" borderId="11" xfId="0" applyFill="1" applyBorder="1" applyAlignment="1">
      <alignment horizontal="center" vertical="center"/>
    </xf>
    <xf numFmtId="0" fontId="0" fillId="11" borderId="12" xfId="0" applyFill="1" applyBorder="1" applyAlignment="1">
      <alignment horizontal="center" vertical="center"/>
    </xf>
    <xf numFmtId="0" fontId="0" fillId="11" borderId="13" xfId="0" applyFill="1" applyBorder="1" applyAlignment="1">
      <alignment horizontal="center" vertical="center"/>
    </xf>
    <xf numFmtId="0" fontId="0" fillId="11" borderId="14" xfId="0" applyFill="1" applyBorder="1" applyAlignment="1">
      <alignment horizontal="center" vertical="center"/>
    </xf>
    <xf numFmtId="0" fontId="7" fillId="12" borderId="7" xfId="0" applyFont="1" applyFill="1" applyBorder="1" applyAlignment="1">
      <alignment horizontal="left" vertical="top" wrapText="1"/>
    </xf>
    <xf numFmtId="0" fontId="7" fillId="12" borderId="8"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0" xfId="0" applyFont="1" applyFill="1" applyBorder="1" applyAlignment="1">
      <alignment horizontal="left" vertical="top" wrapText="1"/>
    </xf>
    <xf numFmtId="0" fontId="7" fillId="12" borderId="0" xfId="0" applyFont="1" applyFill="1" applyBorder="1" applyAlignment="1">
      <alignment horizontal="left" vertical="top" wrapText="1"/>
    </xf>
    <xf numFmtId="0" fontId="7" fillId="12" borderId="11" xfId="0" applyFont="1" applyFill="1" applyBorder="1" applyAlignment="1">
      <alignment horizontal="left" vertical="top" wrapText="1"/>
    </xf>
    <xf numFmtId="0" fontId="7" fillId="12" borderId="12" xfId="0" applyFont="1" applyFill="1" applyBorder="1" applyAlignment="1">
      <alignment horizontal="left" vertical="top" wrapText="1"/>
    </xf>
    <xf numFmtId="0" fontId="7" fillId="12" borderId="13" xfId="0" applyFont="1" applyFill="1" applyBorder="1" applyAlignment="1">
      <alignment horizontal="left" vertical="top" wrapText="1"/>
    </xf>
    <xf numFmtId="0" fontId="7" fillId="12" borderId="14" xfId="0" applyFont="1" applyFill="1" applyBorder="1" applyAlignment="1">
      <alignment horizontal="left" vertical="top" wrapText="1"/>
    </xf>
    <xf numFmtId="0" fontId="0" fillId="3" borderId="0" xfId="0" applyFill="1" applyAlignment="1">
      <alignment horizontal="center" wrapText="1"/>
    </xf>
    <xf numFmtId="0" fontId="0" fillId="16" borderId="3" xfId="0" applyFill="1" applyBorder="1" applyAlignment="1">
      <alignment horizontal="center" vertical="center"/>
    </xf>
    <xf numFmtId="0" fontId="0" fillId="16" borderId="17" xfId="0" applyFill="1" applyBorder="1" applyAlignment="1">
      <alignment horizontal="center" vertical="center"/>
    </xf>
    <xf numFmtId="0" fontId="0" fillId="16" borderId="16" xfId="0" applyFill="1" applyBorder="1" applyAlignment="1">
      <alignment horizontal="center" vertical="center"/>
    </xf>
    <xf numFmtId="0" fontId="0" fillId="0" borderId="0" xfId="0" applyFill="1" applyBorder="1"/>
    <xf numFmtId="0" fontId="0" fillId="0" borderId="20" xfId="0" applyFill="1" applyBorder="1"/>
    <xf numFmtId="0" fontId="9" fillId="17" borderId="19" xfId="0" applyFont="1" applyFill="1" applyBorder="1" applyAlignment="1">
      <alignment vertical="center" wrapText="1"/>
    </xf>
    <xf numFmtId="0" fontId="0" fillId="17" borderId="21" xfId="0" applyFont="1" applyFill="1" applyBorder="1" applyAlignment="1">
      <alignment vertical="center" wrapText="1"/>
    </xf>
    <xf numFmtId="0" fontId="0" fillId="17" borderId="22" xfId="0" applyFont="1" applyFill="1" applyBorder="1" applyAlignment="1">
      <alignment vertical="center" wrapText="1"/>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0" fillId="6" borderId="0" xfId="0" applyFill="1" applyBorder="1" applyAlignment="1">
      <alignment horizontal="center" vertical="center" wrapText="1"/>
    </xf>
    <xf numFmtId="0" fontId="0" fillId="3" borderId="23" xfId="0" applyFill="1" applyBorder="1" applyAlignment="1">
      <alignment horizontal="center" wrapText="1"/>
    </xf>
    <xf numFmtId="0" fontId="0" fillId="3" borderId="3" xfId="0" applyFont="1" applyFill="1" applyBorder="1" applyAlignment="1">
      <alignment horizontal="center" vertical="center"/>
    </xf>
    <xf numFmtId="0" fontId="0" fillId="0" borderId="2" xfId="0" applyFill="1" applyBorder="1" applyAlignment="1">
      <alignment vertical="center" wrapText="1"/>
    </xf>
    <xf numFmtId="0" fontId="0" fillId="3" borderId="2" xfId="0" applyFill="1" applyBorder="1" applyAlignment="1">
      <alignment horizontal="center" vertical="center"/>
    </xf>
    <xf numFmtId="0" fontId="0" fillId="8" borderId="2" xfId="0" applyFill="1" applyBorder="1" applyAlignment="1">
      <alignment horizontal="center" vertical="center" wrapText="1"/>
    </xf>
    <xf numFmtId="0" fontId="0" fillId="0" borderId="2" xfId="0" applyBorder="1" applyAlignment="1">
      <alignment horizontal="center" vertical="center"/>
    </xf>
    <xf numFmtId="0" fontId="9" fillId="11" borderId="10" xfId="0" applyFont="1" applyFill="1" applyBorder="1" applyAlignment="1">
      <alignment horizontal="center" wrapText="1"/>
    </xf>
    <xf numFmtId="0" fontId="9" fillId="11" borderId="0" xfId="0" applyFont="1" applyFill="1" applyAlignment="1">
      <alignment horizontal="center" wrapText="1"/>
    </xf>
    <xf numFmtId="0" fontId="9" fillId="11" borderId="11" xfId="0" applyFont="1" applyFill="1" applyBorder="1" applyAlignment="1">
      <alignment horizontal="center" wrapText="1"/>
    </xf>
    <xf numFmtId="0" fontId="52" fillId="11" borderId="6" xfId="0" applyFont="1" applyFill="1" applyBorder="1" applyAlignment="1">
      <alignment horizontal="left" vertical="top" wrapText="1"/>
    </xf>
    <xf numFmtId="0" fontId="51" fillId="12" borderId="8" xfId="0" applyFont="1" applyFill="1" applyBorder="1" applyAlignment="1">
      <alignment horizontal="left" vertical="top" wrapText="1"/>
    </xf>
    <xf numFmtId="0" fontId="51" fillId="12" borderId="9" xfId="0" applyFont="1" applyFill="1" applyBorder="1" applyAlignment="1">
      <alignment horizontal="left" vertical="top" wrapText="1"/>
    </xf>
    <xf numFmtId="0" fontId="51" fillId="12" borderId="0" xfId="0" applyFont="1" applyFill="1" applyAlignment="1">
      <alignment horizontal="left" vertical="top" wrapText="1"/>
    </xf>
    <xf numFmtId="0" fontId="51" fillId="12" borderId="11" xfId="0" applyFont="1" applyFill="1" applyBorder="1" applyAlignment="1">
      <alignment horizontal="left" vertical="top" wrapText="1"/>
    </xf>
    <xf numFmtId="0" fontId="51" fillId="12" borderId="13" xfId="0" applyFont="1" applyFill="1" applyBorder="1" applyAlignment="1">
      <alignment horizontal="left" vertical="top" wrapText="1"/>
    </xf>
    <xf numFmtId="0" fontId="51" fillId="12" borderId="14" xfId="0" applyFont="1" applyFill="1" applyBorder="1" applyAlignment="1">
      <alignment horizontal="left" vertical="top" wrapText="1"/>
    </xf>
  </cellXfs>
  <cellStyles count="11">
    <cellStyle name="Dziesiętny" xfId="10" builtinId="3"/>
    <cellStyle name="Dziesiętny 2" xfId="1" xr:uid="{00000000-0005-0000-0000-000001000000}"/>
    <cellStyle name="Excel Built-in Currency" xfId="2" xr:uid="{00000000-0005-0000-0000-000002000000}"/>
    <cellStyle name="Excel Built-in Normal" xfId="3" xr:uid="{00000000-0005-0000-0000-000003000000}"/>
    <cellStyle name="Heading" xfId="4" xr:uid="{00000000-0005-0000-0000-000004000000}"/>
    <cellStyle name="Heading1" xfId="5" xr:uid="{00000000-0005-0000-0000-000005000000}"/>
    <cellStyle name="Normalny" xfId="0" builtinId="0"/>
    <cellStyle name="Normalny 2" xfId="6" xr:uid="{00000000-0005-0000-0000-000007000000}"/>
    <cellStyle name="Normalny 3" xfId="7" xr:uid="{00000000-0005-0000-0000-000008000000}"/>
    <cellStyle name="Result" xfId="8" xr:uid="{00000000-0005-0000-0000-000009000000}"/>
    <cellStyle name="Result2" xfId="9" xr:uid="{00000000-0005-0000-0000-00000A000000}"/>
  </cellStyles>
  <dxfs count="0"/>
  <tableStyles count="0" defaultTableStyle="TableStyleMedium2" defaultPivotStyle="PivotStyleLight16"/>
  <colors>
    <mruColors>
      <color rgb="FFFF99FF"/>
      <color rgb="FFF0F88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tabSelected="1" zoomScale="80" zoomScaleNormal="80" workbookViewId="0">
      <selection activeCell="L30" sqref="L30"/>
    </sheetView>
  </sheetViews>
  <sheetFormatPr defaultRowHeight="14.25" x14ac:dyDescent="0.2"/>
  <cols>
    <col min="1" max="1" width="15.125" customWidth="1"/>
    <col min="2" max="2" width="22.75" bestFit="1" customWidth="1"/>
    <col min="3" max="3" width="11.375" customWidth="1"/>
    <col min="14" max="14" width="12.875" bestFit="1" customWidth="1"/>
  </cols>
  <sheetData>
    <row r="1" spans="1:16" x14ac:dyDescent="0.2">
      <c r="A1" s="36"/>
      <c r="B1" s="264" t="s">
        <v>54</v>
      </c>
      <c r="C1" s="264"/>
      <c r="D1" s="264"/>
      <c r="E1" s="264"/>
      <c r="F1" s="264"/>
      <c r="G1" s="264"/>
      <c r="H1" s="264"/>
      <c r="I1" s="264"/>
      <c r="J1" s="264"/>
      <c r="K1" s="264"/>
      <c r="L1" s="264"/>
      <c r="M1" s="264"/>
      <c r="N1" s="264"/>
    </row>
    <row r="2" spans="1:16" x14ac:dyDescent="0.2">
      <c r="A2" s="37" t="s">
        <v>0</v>
      </c>
      <c r="B2" s="264"/>
      <c r="C2" s="264"/>
      <c r="D2" s="264"/>
      <c r="E2" s="264"/>
      <c r="F2" s="264"/>
      <c r="G2" s="264"/>
      <c r="H2" s="264"/>
      <c r="I2" s="264"/>
      <c r="J2" s="264"/>
      <c r="K2" s="264"/>
      <c r="L2" s="264"/>
      <c r="M2" s="264"/>
      <c r="N2" s="264"/>
    </row>
    <row r="3" spans="1:16" x14ac:dyDescent="0.2">
      <c r="A3" s="265" t="s">
        <v>1</v>
      </c>
      <c r="B3" s="267" t="s">
        <v>2</v>
      </c>
      <c r="C3" s="164">
        <v>0</v>
      </c>
      <c r="D3" s="23">
        <v>1</v>
      </c>
      <c r="E3" s="23">
        <v>2</v>
      </c>
      <c r="F3" s="23">
        <v>3</v>
      </c>
      <c r="G3" s="23">
        <v>4</v>
      </c>
      <c r="H3" s="23">
        <v>5</v>
      </c>
      <c r="I3" s="23">
        <v>6</v>
      </c>
      <c r="J3" s="23">
        <v>7</v>
      </c>
      <c r="K3" s="23">
        <v>8</v>
      </c>
      <c r="L3" s="23">
        <v>9</v>
      </c>
      <c r="M3" s="23">
        <v>10</v>
      </c>
      <c r="N3" s="23" t="s">
        <v>3</v>
      </c>
    </row>
    <row r="4" spans="1:16" x14ac:dyDescent="0.2">
      <c r="A4" s="265"/>
      <c r="B4" s="267"/>
      <c r="C4" s="22" t="s">
        <v>4</v>
      </c>
      <c r="D4" s="22" t="s">
        <v>5</v>
      </c>
      <c r="E4" s="22" t="s">
        <v>6</v>
      </c>
      <c r="F4" s="22" t="s">
        <v>7</v>
      </c>
      <c r="G4" s="22" t="s">
        <v>8</v>
      </c>
      <c r="H4" s="22" t="s">
        <v>9</v>
      </c>
      <c r="I4" s="22" t="s">
        <v>10</v>
      </c>
      <c r="J4" s="22" t="s">
        <v>11</v>
      </c>
      <c r="K4" s="22" t="s">
        <v>12</v>
      </c>
      <c r="L4" s="22" t="s">
        <v>48</v>
      </c>
      <c r="M4" s="162" t="s">
        <v>109</v>
      </c>
      <c r="N4" s="22"/>
    </row>
    <row r="5" spans="1:16" ht="15" x14ac:dyDescent="0.25">
      <c r="A5" s="265"/>
      <c r="B5" s="2" t="s">
        <v>13</v>
      </c>
      <c r="C5" s="29">
        <f t="shared" ref="C5:M5" si="0">SUM(C6:C11)</f>
        <v>0</v>
      </c>
      <c r="D5" s="29">
        <f t="shared" si="0"/>
        <v>2.2569999999999997</v>
      </c>
      <c r="E5" s="29">
        <f t="shared" si="0"/>
        <v>2.2730000000000001</v>
      </c>
      <c r="F5" s="29">
        <f t="shared" si="0"/>
        <v>2.2810000000000001</v>
      </c>
      <c r="G5" s="29">
        <f t="shared" si="0"/>
        <v>1.837</v>
      </c>
      <c r="H5" s="29">
        <f t="shared" si="0"/>
        <v>1.8459999999999999</v>
      </c>
      <c r="I5" s="29">
        <f t="shared" si="0"/>
        <v>1.8549999999999998</v>
      </c>
      <c r="J5" s="29">
        <f t="shared" si="0"/>
        <v>1.8619999999999999</v>
      </c>
      <c r="K5" s="29">
        <f t="shared" si="0"/>
        <v>1.873</v>
      </c>
      <c r="L5" s="29">
        <f t="shared" si="0"/>
        <v>1.881</v>
      </c>
      <c r="M5" s="29">
        <f t="shared" si="0"/>
        <v>1.89</v>
      </c>
      <c r="N5" s="29">
        <f t="shared" ref="N5:N27" si="1">SUM(C5:M5)</f>
        <v>19.855</v>
      </c>
      <c r="O5" s="188">
        <f>SUM(N6:N11)</f>
        <v>19.855</v>
      </c>
    </row>
    <row r="6" spans="1:16" x14ac:dyDescent="0.2">
      <c r="A6" s="265"/>
      <c r="B6" s="3" t="s">
        <v>14</v>
      </c>
      <c r="C6" s="32">
        <f>SUM(KGSG!C6+MSWIA!C6+UDSC!C6+KGP!C6+GIS!C6)</f>
        <v>0</v>
      </c>
      <c r="D6" s="32">
        <f>SUM(KGSG!D6+MSWIA!D6+UDSC!D6+KGP!D6+GIS!D6)</f>
        <v>0.30075000000000002</v>
      </c>
      <c r="E6" s="32">
        <f>SUM(KGSG!E6+MSWIA!E6+UDSC!E6+KGP!E6+GIS!E6)</f>
        <v>0.30075000000000002</v>
      </c>
      <c r="F6" s="32">
        <f>SUM(KGSG!F6+MSWIA!F6+UDSC!F6+KGP!F6+GIS!F6)</f>
        <v>0.30075000000000002</v>
      </c>
      <c r="G6" s="32">
        <f>SUM(KGSG!G6+MSWIA!G6+UDSC!G6+KGP!G6+GIS!G6)</f>
        <v>0.2331</v>
      </c>
      <c r="H6" s="32">
        <f>SUM(KGSG!H6+MSWIA!H6+UDSC!H6+KGP!H6+GIS!H6)</f>
        <v>0.2331</v>
      </c>
      <c r="I6" s="32">
        <f>SUM(KGSG!I6+MSWIA!I6+UDSC!I6+KGP!I6+GIS!I6)</f>
        <v>0.2331</v>
      </c>
      <c r="J6" s="32">
        <f>SUM(KGSG!J6+MSWIA!J6+UDSC!J6+KGP!J6+GIS!J6)</f>
        <v>0.2331</v>
      </c>
      <c r="K6" s="32">
        <f>SUM(KGSG!K6+MSWIA!K6+UDSC!K6+KGP!K6+GIS!K6)</f>
        <v>0.2341</v>
      </c>
      <c r="L6" s="32">
        <f>SUM(KGSG!L6+MSWIA!L6+UDSC!L6+KGP!L6+GIS!L6)</f>
        <v>0.2341</v>
      </c>
      <c r="M6" s="32">
        <f>SUM(KGSG!M6+MSWIA!M6+UDSC!M6+KGP!M6+GIS!M6)</f>
        <v>0.2341</v>
      </c>
      <c r="N6" s="32">
        <f t="shared" si="1"/>
        <v>2.5369500000000009</v>
      </c>
    </row>
    <row r="7" spans="1:16" x14ac:dyDescent="0.2">
      <c r="A7" s="265"/>
      <c r="B7" s="3" t="s">
        <v>15</v>
      </c>
      <c r="C7" s="32">
        <f>SUM(KGSG!C7+MSWIA!C7+UDSC!C7+KGP!C7+GIS!C7)</f>
        <v>0</v>
      </c>
      <c r="D7" s="32">
        <f>SUM(KGSG!D7+MSWIA!D7+UDSC!D7+KGP!D7+GIS!D7)</f>
        <v>1.70225</v>
      </c>
      <c r="E7" s="32">
        <f>SUM(KGSG!E7+MSWIA!E7+UDSC!E7+KGP!E7+GIS!E7)</f>
        <v>1.70225</v>
      </c>
      <c r="F7" s="32">
        <f>SUM(KGSG!F7+MSWIA!F7+UDSC!F7+KGP!F7+GIS!F7)</f>
        <v>1.7032499999999999</v>
      </c>
      <c r="G7" s="32">
        <f>SUM(KGSG!G7+MSWIA!G7+UDSC!G7+KGP!G7+GIS!G7)</f>
        <v>1.3209</v>
      </c>
      <c r="H7" s="32">
        <f>SUM(KGSG!H7+MSWIA!H7+UDSC!H7+KGP!H7+GIS!H7)</f>
        <v>1.3218999999999999</v>
      </c>
      <c r="I7" s="32">
        <f>SUM(KGSG!I7+MSWIA!I7+UDSC!I7+KGP!I7+GIS!I7)</f>
        <v>1.3229</v>
      </c>
      <c r="J7" s="32">
        <f>SUM(KGSG!J7+MSWIA!J7+UDSC!J7+KGP!J7+GIS!J7)</f>
        <v>1.3238999999999999</v>
      </c>
      <c r="K7" s="32">
        <f>SUM(KGSG!K7+MSWIA!K7+UDSC!K7+KGP!K7+GIS!K7)</f>
        <v>1.3249</v>
      </c>
      <c r="L7" s="32">
        <f>SUM(KGSG!L7+MSWIA!L7+UDSC!L7+KGP!L7+GIS!L7)</f>
        <v>1.3258999999999999</v>
      </c>
      <c r="M7" s="32">
        <f>SUM(KGSG!M7+MSWIA!M7+UDSC!M7+KGP!M7+GIS!M7)</f>
        <v>1.3258999999999999</v>
      </c>
      <c r="N7" s="32">
        <f t="shared" si="1"/>
        <v>14.37405</v>
      </c>
    </row>
    <row r="8" spans="1:16" x14ac:dyDescent="0.2">
      <c r="A8" s="265"/>
      <c r="B8" s="5" t="s">
        <v>16</v>
      </c>
      <c r="C8" s="32">
        <f>SUM(KGSG!C8+MSWIA!C8+UDSC!C8+KGP!C8+GIS!C8)</f>
        <v>0</v>
      </c>
      <c r="D8" s="32">
        <f>SUM(KGSG!D8+MSWIA!D8+UDSC!D8+KGP!D8+GIS!D8)</f>
        <v>6.4000000000000001E-2</v>
      </c>
      <c r="E8" s="32">
        <f>SUM(KGSG!E8+MSWIA!E8+UDSC!E8+KGP!E8+GIS!E8)</f>
        <v>6.8999999999999992E-2</v>
      </c>
      <c r="F8" s="32">
        <f>SUM(KGSG!F8+MSWIA!F8+UDSC!F8+KGP!F8+GIS!F8)</f>
        <v>7.0999999999999994E-2</v>
      </c>
      <c r="G8" s="32">
        <f>SUM(KGSG!G8+MSWIA!G8+UDSC!G8+KGP!G8+GIS!G8)</f>
        <v>7.1999999999999995E-2</v>
      </c>
      <c r="H8" s="32">
        <f>SUM(KGSG!H8+MSWIA!H8+UDSC!H8+KGP!H8+GIS!H8)</f>
        <v>7.3999999999999996E-2</v>
      </c>
      <c r="I8" s="32">
        <f>SUM(KGSG!I8+MSWIA!I8+UDSC!I8+KGP!I8+GIS!I8)</f>
        <v>7.6999999999999999E-2</v>
      </c>
      <c r="J8" s="32">
        <f>SUM(KGSG!J8+MSWIA!J8+UDSC!J8+KGP!J8+GIS!J8)</f>
        <v>7.8E-2</v>
      </c>
      <c r="K8" s="32">
        <f>SUM(KGSG!K8+MSWIA!K8+UDSC!K8+KGP!K8+GIS!K8)</f>
        <v>0.08</v>
      </c>
      <c r="L8" s="32">
        <f>SUM(KGSG!L8+MSWIA!L8+UDSC!L8+KGP!L8+GIS!L8)</f>
        <v>8.199999999999999E-2</v>
      </c>
      <c r="M8" s="32">
        <f>SUM(KGSG!M8+MSWIA!M8+UDSC!M8+KGP!M8+GIS!M8)</f>
        <v>8.4999999999999992E-2</v>
      </c>
      <c r="N8" s="108">
        <f t="shared" si="1"/>
        <v>0.75199999999999989</v>
      </c>
    </row>
    <row r="9" spans="1:16" x14ac:dyDescent="0.2">
      <c r="A9" s="265"/>
      <c r="B9" s="5" t="s">
        <v>17</v>
      </c>
      <c r="C9" s="32">
        <f>SUM(KGSG!C9+MSWIA!C9+UDSC!C9+KGP!C9+GIS!C9)</f>
        <v>0</v>
      </c>
      <c r="D9" s="32">
        <f>SUM(KGSG!D9+MSWIA!D9+UDSC!D9+KGP!D9+GIS!D9)</f>
        <v>0.17100000000000001</v>
      </c>
      <c r="E9" s="32">
        <f>SUM(KGSG!E9+MSWIA!E9+UDSC!E9+KGP!E9+GIS!E9)</f>
        <v>0.18099999999999999</v>
      </c>
      <c r="F9" s="32">
        <f>SUM(KGSG!F9+MSWIA!F9+UDSC!F9+KGP!F9+GIS!F9)</f>
        <v>0.186</v>
      </c>
      <c r="G9" s="32">
        <f>SUM(KGSG!G9+MSWIA!G9+UDSC!G9+KGP!G9+GIS!G9)</f>
        <v>0.19</v>
      </c>
      <c r="H9" s="32">
        <f>SUM(KGSG!H9+MSWIA!H9+UDSC!H9+KGP!H9+GIS!H9)</f>
        <v>0.19500000000000001</v>
      </c>
      <c r="I9" s="32">
        <f>SUM(KGSG!I9+MSWIA!I9+UDSC!I9+KGP!I9+GIS!I9)</f>
        <v>0.2</v>
      </c>
      <c r="J9" s="32">
        <f>SUM(KGSG!J9+MSWIA!J9+UDSC!J9+KGP!J9+GIS!J9)</f>
        <v>0.20500000000000002</v>
      </c>
      <c r="K9" s="32">
        <f>SUM(KGSG!K9+MSWIA!K9+UDSC!K9+KGP!K9+GIS!K9)</f>
        <v>0.21</v>
      </c>
      <c r="L9" s="32">
        <f>SUM(KGSG!L9+MSWIA!L9+UDSC!L9+KGP!L9+GIS!L9)</f>
        <v>0.215</v>
      </c>
      <c r="M9" s="32">
        <f>SUM(KGSG!M9+MSWIA!M9+UDSC!M9+KGP!M9+GIS!M9)</f>
        <v>0.221</v>
      </c>
      <c r="N9" s="108">
        <f t="shared" si="1"/>
        <v>1.9740000000000002</v>
      </c>
    </row>
    <row r="10" spans="1:16" x14ac:dyDescent="0.2">
      <c r="A10" s="265"/>
      <c r="B10" s="5" t="s">
        <v>18</v>
      </c>
      <c r="C10" s="32">
        <f>SUM(KGSG!C10+MSWIA!C10+UDSC!C10+KGP!C10+GIS!C10)</f>
        <v>0</v>
      </c>
      <c r="D10" s="32">
        <f>SUM(KGSG!D10+MSWIA!D10+UDSC!D10+KGP!D10+GIS!D10)</f>
        <v>1.3999999999999999E-2</v>
      </c>
      <c r="E10" s="32">
        <f>SUM(KGSG!E10+MSWIA!E10+UDSC!E10+KGP!E10+GIS!E10)</f>
        <v>1.4999999999999999E-2</v>
      </c>
      <c r="F10" s="32">
        <f>SUM(KGSG!F10+MSWIA!F10+UDSC!F10+KGP!F10+GIS!F10)</f>
        <v>1.4999999999999999E-2</v>
      </c>
      <c r="G10" s="32">
        <f>SUM(KGSG!G10+MSWIA!G10+UDSC!G10+KGP!G10+GIS!G10)</f>
        <v>1.6E-2</v>
      </c>
      <c r="H10" s="32">
        <f>SUM(KGSG!H10+MSWIA!H10+UDSC!H10+KGP!H10+GIS!H10)</f>
        <v>1.7000000000000001E-2</v>
      </c>
      <c r="I10" s="32">
        <f>SUM(KGSG!I10+MSWIA!I10+UDSC!I10+KGP!I10+GIS!I10)</f>
        <v>1.7000000000000001E-2</v>
      </c>
      <c r="J10" s="32">
        <f>SUM(KGSG!J10+MSWIA!J10+UDSC!J10+KGP!J10+GIS!J10)</f>
        <v>1.7000000000000001E-2</v>
      </c>
      <c r="K10" s="32">
        <f>SUM(KGSG!K10+MSWIA!K10+UDSC!K10+KGP!K10+GIS!K10)</f>
        <v>1.8000000000000002E-2</v>
      </c>
      <c r="L10" s="32">
        <f>SUM(KGSG!L10+MSWIA!L10+UDSC!L10+KGP!L10+GIS!L10)</f>
        <v>1.8000000000000002E-2</v>
      </c>
      <c r="M10" s="32">
        <f>SUM(KGSG!M10+MSWIA!M10+UDSC!M10+KGP!M10+GIS!M10)</f>
        <v>1.8000000000000002E-2</v>
      </c>
      <c r="N10" s="108">
        <f t="shared" si="1"/>
        <v>0.16500000000000004</v>
      </c>
    </row>
    <row r="11" spans="1:16" x14ac:dyDescent="0.2">
      <c r="A11" s="265"/>
      <c r="B11" s="5" t="s">
        <v>19</v>
      </c>
      <c r="C11" s="32">
        <f>SUM(KGSG!C11+MSWIA!C11+UDSC!C11+KGP!C11+GIS!C11)</f>
        <v>0</v>
      </c>
      <c r="D11" s="32">
        <f>SUM(KGSG!D11+MSWIA!D11+UDSC!D11+KGP!D11+GIS!D11)</f>
        <v>5.0000000000000001E-3</v>
      </c>
      <c r="E11" s="32">
        <f>SUM(KGSG!E11+MSWIA!E11+UDSC!E11+KGP!E11+GIS!E11)</f>
        <v>5.0000000000000001E-3</v>
      </c>
      <c r="F11" s="32">
        <f>SUM(KGSG!F11+MSWIA!F11+UDSC!F11+KGP!F11+GIS!F11)</f>
        <v>5.0000000000000001E-3</v>
      </c>
      <c r="G11" s="32">
        <f>SUM(KGSG!G11+MSWIA!G11+UDSC!G11+KGP!G11+GIS!G11)</f>
        <v>5.0000000000000001E-3</v>
      </c>
      <c r="H11" s="32">
        <f>SUM(KGSG!H11+MSWIA!H11+UDSC!H11+KGP!H11+GIS!H11)</f>
        <v>5.0000000000000001E-3</v>
      </c>
      <c r="I11" s="32">
        <f>SUM(KGSG!I11+MSWIA!I11+UDSC!I11+KGP!I11+GIS!I11)</f>
        <v>5.0000000000000001E-3</v>
      </c>
      <c r="J11" s="32">
        <f>SUM(KGSG!J11+MSWIA!J11+UDSC!J11+KGP!J11+GIS!J11)</f>
        <v>5.0000000000000001E-3</v>
      </c>
      <c r="K11" s="32">
        <f>SUM(KGSG!K11+MSWIA!K11+UDSC!K11+KGP!K11+GIS!K11)</f>
        <v>6.0000000000000001E-3</v>
      </c>
      <c r="L11" s="32">
        <f>SUM(KGSG!L11+MSWIA!L11+UDSC!L11+KGP!L11+GIS!L11)</f>
        <v>6.0000000000000001E-3</v>
      </c>
      <c r="M11" s="32">
        <f>SUM(KGSG!M11+MSWIA!M11+UDSC!M11+KGP!M11+GIS!M11)</f>
        <v>6.0000000000000001E-3</v>
      </c>
      <c r="N11" s="108">
        <f t="shared" si="1"/>
        <v>5.2999999999999999E-2</v>
      </c>
    </row>
    <row r="12" spans="1:16" ht="15.75" thickBot="1" x14ac:dyDescent="0.3">
      <c r="A12" s="265"/>
      <c r="B12" s="133" t="s">
        <v>20</v>
      </c>
      <c r="C12" s="138">
        <f>SUM(C14+C15+C17+C18+C19+C20)</f>
        <v>0.32</v>
      </c>
      <c r="D12" s="138">
        <f>SUM(D14+D15+D17+D18+D19+D20)</f>
        <v>8.2520000000000007</v>
      </c>
      <c r="E12" s="138">
        <f t="shared" ref="E12:L12" si="2">SUM(E14+E15+E17+E18+E19+E20)</f>
        <v>15.383000000000001</v>
      </c>
      <c r="F12" s="138">
        <f t="shared" si="2"/>
        <v>24.75</v>
      </c>
      <c r="G12" s="138">
        <f t="shared" si="2"/>
        <v>32.501999999999995</v>
      </c>
      <c r="H12" s="138">
        <f t="shared" si="2"/>
        <v>8.972999999999999</v>
      </c>
      <c r="I12" s="138">
        <f t="shared" si="2"/>
        <v>23.88</v>
      </c>
      <c r="J12" s="138">
        <f t="shared" si="2"/>
        <v>1.887</v>
      </c>
      <c r="K12" s="138">
        <f t="shared" si="2"/>
        <v>14.234</v>
      </c>
      <c r="L12" s="138">
        <f t="shared" si="2"/>
        <v>68.096999999999994</v>
      </c>
      <c r="M12" s="138">
        <f>SUM(M14+M15+M17+M18+M19+M20)</f>
        <v>2.0419999999999998</v>
      </c>
      <c r="N12" s="138">
        <f t="shared" si="1"/>
        <v>200.31999999999996</v>
      </c>
      <c r="O12" s="202">
        <f>SUM(N14:N20)-N16</f>
        <v>200.32</v>
      </c>
      <c r="P12" s="19"/>
    </row>
    <row r="13" spans="1:16" ht="15" thickBot="1" x14ac:dyDescent="0.25">
      <c r="A13" s="266"/>
      <c r="B13" s="134" t="s">
        <v>14</v>
      </c>
      <c r="C13" s="183">
        <f>SUM(C14+C15+C17+C18+C19+C20)</f>
        <v>0.32</v>
      </c>
      <c r="D13" s="183">
        <f t="shared" ref="D13:M13" si="3">SUM(D14+D15+D17+D18+D19+D20)</f>
        <v>8.2520000000000007</v>
      </c>
      <c r="E13" s="183">
        <f t="shared" si="3"/>
        <v>15.383000000000001</v>
      </c>
      <c r="F13" s="183">
        <f t="shared" si="3"/>
        <v>24.75</v>
      </c>
      <c r="G13" s="183">
        <f t="shared" si="3"/>
        <v>32.501999999999995</v>
      </c>
      <c r="H13" s="183">
        <f t="shared" si="3"/>
        <v>8.972999999999999</v>
      </c>
      <c r="I13" s="183">
        <f t="shared" si="3"/>
        <v>23.88</v>
      </c>
      <c r="J13" s="183">
        <f t="shared" si="3"/>
        <v>1.887</v>
      </c>
      <c r="K13" s="183">
        <f t="shared" si="3"/>
        <v>14.234</v>
      </c>
      <c r="L13" s="183">
        <f t="shared" si="3"/>
        <v>68.096999999999994</v>
      </c>
      <c r="M13" s="183">
        <f t="shared" si="3"/>
        <v>2.0419999999999998</v>
      </c>
      <c r="N13" s="139">
        <f t="shared" si="1"/>
        <v>200.31999999999996</v>
      </c>
    </row>
    <row r="14" spans="1:16" ht="21.75" customHeight="1" thickBot="1" x14ac:dyDescent="0.25">
      <c r="A14" s="266"/>
      <c r="B14" s="135" t="s">
        <v>21</v>
      </c>
      <c r="C14" s="184">
        <f>MSWIA!C14</f>
        <v>0</v>
      </c>
      <c r="D14" s="184">
        <f>MSWIA!D14</f>
        <v>0.43600000000000005</v>
      </c>
      <c r="E14" s="184">
        <f>MSWIA!E14</f>
        <v>0.44700000000000006</v>
      </c>
      <c r="F14" s="184">
        <f>MSWIA!F14</f>
        <v>0.45800000000000002</v>
      </c>
      <c r="G14" s="184">
        <f>MSWIA!G14</f>
        <v>0.46900000000000003</v>
      </c>
      <c r="H14" s="184">
        <f>MSWIA!H14</f>
        <v>0.48200000000000004</v>
      </c>
      <c r="I14" s="184">
        <f>MSWIA!I14</f>
        <v>0.49300000000000005</v>
      </c>
      <c r="J14" s="184">
        <f>MSWIA!J14</f>
        <v>0.505</v>
      </c>
      <c r="K14" s="184">
        <f>MSWIA!K14</f>
        <v>0.51700000000000002</v>
      </c>
      <c r="L14" s="184">
        <f>MSWIA!L14</f>
        <v>0.53200000000000003</v>
      </c>
      <c r="M14" s="184">
        <f>MSWIA!M14</f>
        <v>0.54499999999999993</v>
      </c>
      <c r="N14" s="201">
        <f t="shared" si="1"/>
        <v>4.8840000000000003</v>
      </c>
    </row>
    <row r="15" spans="1:16" ht="15.75" thickBot="1" x14ac:dyDescent="0.25">
      <c r="A15" s="266"/>
      <c r="B15" s="181" t="s">
        <v>22</v>
      </c>
      <c r="C15" s="185">
        <f>UDSC!C15</f>
        <v>0.32</v>
      </c>
      <c r="D15" s="185">
        <f>UDSC!D15</f>
        <v>6.0650000000000004</v>
      </c>
      <c r="E15" s="185">
        <f>UDSC!E15</f>
        <v>1.881</v>
      </c>
      <c r="F15" s="185">
        <f>UDSC!F15</f>
        <v>0.66200000000000003</v>
      </c>
      <c r="G15" s="185">
        <f>UDSC!G15</f>
        <v>0.67900000000000005</v>
      </c>
      <c r="H15" s="185">
        <f>UDSC!H15</f>
        <v>0.69599999999999995</v>
      </c>
      <c r="I15" s="185">
        <f>UDSC!I15</f>
        <v>0.71299999999999997</v>
      </c>
      <c r="J15" s="185">
        <f>UDSC!J15</f>
        <v>0.73099999999999998</v>
      </c>
      <c r="K15" s="185">
        <f>UDSC!K15</f>
        <v>0.749</v>
      </c>
      <c r="L15" s="185">
        <f>UDSC!L15</f>
        <v>0.76800000000000002</v>
      </c>
      <c r="M15" s="185">
        <f>UDSC!M15</f>
        <v>0.79500000000000004</v>
      </c>
      <c r="N15" s="182">
        <f t="shared" si="1"/>
        <v>14.059000000000001</v>
      </c>
    </row>
    <row r="16" spans="1:16" s="103" customFormat="1" ht="16.5" customHeight="1" x14ac:dyDescent="0.15">
      <c r="A16" s="266"/>
      <c r="B16" s="163" t="s">
        <v>50</v>
      </c>
      <c r="C16" s="186">
        <f>KGSG!C14</f>
        <v>0</v>
      </c>
      <c r="D16" s="186">
        <f>KGSG!D14</f>
        <v>4.524</v>
      </c>
      <c r="E16" s="186">
        <f>KGSG!E14</f>
        <v>4.8520000000000003</v>
      </c>
      <c r="F16" s="186">
        <f>KGSG!F14</f>
        <v>4.8520000000000003</v>
      </c>
      <c r="G16" s="186">
        <f>KGSG!G14</f>
        <v>4.8520000000000003</v>
      </c>
      <c r="H16" s="186">
        <f>KGSG!H14</f>
        <v>4.8520000000000003</v>
      </c>
      <c r="I16" s="186">
        <f>KGSG!I14</f>
        <v>4.8520000000000003</v>
      </c>
      <c r="J16" s="186">
        <f>KGSG!J14</f>
        <v>4.8520000000000003</v>
      </c>
      <c r="K16" s="186">
        <f>KGSG!K14</f>
        <v>4.8520000000000003</v>
      </c>
      <c r="L16" s="186">
        <f>KGSG!L14</f>
        <v>4.8520000000000003</v>
      </c>
      <c r="M16" s="186">
        <f>KGSG!M14</f>
        <v>4.8520000000000003</v>
      </c>
      <c r="N16" s="180">
        <f t="shared" si="1"/>
        <v>48.192000000000007</v>
      </c>
      <c r="O16" s="128" t="s">
        <v>101</v>
      </c>
    </row>
    <row r="17" spans="1:14" ht="15.75" thickBot="1" x14ac:dyDescent="0.25">
      <c r="A17" s="266"/>
      <c r="B17" s="136" t="s">
        <v>23</v>
      </c>
      <c r="C17" s="187">
        <f>KGSG!C15</f>
        <v>0</v>
      </c>
      <c r="D17" s="187">
        <f>KGSG!D15</f>
        <v>1.0620000000000001</v>
      </c>
      <c r="E17" s="187">
        <f>KGSG!E15</f>
        <v>12.478</v>
      </c>
      <c r="F17" s="187">
        <f>KGSG!F15</f>
        <v>23.04</v>
      </c>
      <c r="G17" s="187">
        <f>KGSG!G15</f>
        <v>30.75</v>
      </c>
      <c r="H17" s="187">
        <f>KGSG!H15</f>
        <v>7.1749999999999998</v>
      </c>
      <c r="I17" s="187">
        <f>KGSG!I15</f>
        <v>22.038</v>
      </c>
      <c r="J17" s="187">
        <f>KGSG!J15</f>
        <v>0</v>
      </c>
      <c r="K17" s="187">
        <f>KGSG!K15</f>
        <v>12.3</v>
      </c>
      <c r="L17" s="187">
        <f>KGSG!L15</f>
        <v>66.113</v>
      </c>
      <c r="M17" s="187">
        <f>KGSG!M15</f>
        <v>0</v>
      </c>
      <c r="N17" s="179">
        <f t="shared" si="1"/>
        <v>174.95599999999999</v>
      </c>
    </row>
    <row r="18" spans="1:14" ht="15.75" thickBot="1" x14ac:dyDescent="0.25">
      <c r="A18" s="266"/>
      <c r="B18" s="137" t="s">
        <v>92</v>
      </c>
      <c r="C18" s="240">
        <f>KGP!C15</f>
        <v>0</v>
      </c>
      <c r="D18" s="240">
        <f>KGP!D15</f>
        <v>0.14000000000000001</v>
      </c>
      <c r="E18" s="240">
        <f>KGP!E15</f>
        <v>0</v>
      </c>
      <c r="F18" s="240">
        <f>KGP!F15</f>
        <v>0</v>
      </c>
      <c r="G18" s="240">
        <f>KGP!G15</f>
        <v>0</v>
      </c>
      <c r="H18" s="240">
        <f>KGP!H15</f>
        <v>0</v>
      </c>
      <c r="I18" s="240">
        <f>KGP!I15</f>
        <v>0</v>
      </c>
      <c r="J18" s="240">
        <f>KGP!J15</f>
        <v>0</v>
      </c>
      <c r="K18" s="240">
        <f>KGP!K15</f>
        <v>0</v>
      </c>
      <c r="L18" s="240">
        <f>KGP!L15</f>
        <v>0</v>
      </c>
      <c r="M18" s="240">
        <f>KGP!M15</f>
        <v>0</v>
      </c>
      <c r="N18" s="241">
        <f t="shared" si="1"/>
        <v>0.14000000000000001</v>
      </c>
    </row>
    <row r="19" spans="1:14" ht="15.75" thickBot="1" x14ac:dyDescent="0.25">
      <c r="A19" s="266"/>
      <c r="B19" s="239" t="s">
        <v>116</v>
      </c>
      <c r="C19" s="245">
        <f>GIS!C14</f>
        <v>0</v>
      </c>
      <c r="D19" s="246">
        <f>GIS!D14</f>
        <v>0.432</v>
      </c>
      <c r="E19" s="246">
        <f>GIS!E14</f>
        <v>0.48</v>
      </c>
      <c r="F19" s="246">
        <f>GIS!F14</f>
        <v>0.49099999999999999</v>
      </c>
      <c r="G19" s="247">
        <f>GIS!G14</f>
        <v>0.503</v>
      </c>
      <c r="H19" s="246">
        <f>GIS!H14</f>
        <v>0.51600000000000001</v>
      </c>
      <c r="I19" s="246">
        <f>GIS!I14</f>
        <v>0.52900000000000003</v>
      </c>
      <c r="J19" s="246">
        <f>GIS!J14</f>
        <v>0.54200000000000004</v>
      </c>
      <c r="K19" s="247">
        <f>GIS!K14</f>
        <v>0.55600000000000005</v>
      </c>
      <c r="L19" s="246">
        <f>GIS!L14</f>
        <v>0.56899999999999995</v>
      </c>
      <c r="M19" s="248">
        <f>GIS!M14</f>
        <v>0.58399999999999996</v>
      </c>
      <c r="N19" s="249">
        <f t="shared" si="1"/>
        <v>5.202</v>
      </c>
    </row>
    <row r="20" spans="1:14" ht="15.75" thickBot="1" x14ac:dyDescent="0.25">
      <c r="A20" s="266"/>
      <c r="B20" s="239" t="s">
        <v>121</v>
      </c>
      <c r="C20" s="250">
        <f>GIS!C15</f>
        <v>0</v>
      </c>
      <c r="D20" s="251">
        <f>GIS!D15</f>
        <v>0.11700000000000001</v>
      </c>
      <c r="E20" s="251">
        <f>GIS!E15</f>
        <v>9.7000000000000003E-2</v>
      </c>
      <c r="F20" s="251">
        <f>GIS!F15</f>
        <v>9.9000000000000005E-2</v>
      </c>
      <c r="G20" s="252">
        <f>GIS!G15</f>
        <v>0.10100000000000001</v>
      </c>
      <c r="H20" s="251">
        <f>GIS!H15</f>
        <v>0.104</v>
      </c>
      <c r="I20" s="251">
        <f>GIS!I15</f>
        <v>0.107</v>
      </c>
      <c r="J20" s="251">
        <f>GIS!J15</f>
        <v>0.109</v>
      </c>
      <c r="K20" s="252">
        <f>GIS!K15</f>
        <v>0.112</v>
      </c>
      <c r="L20" s="251">
        <f>GIS!L15</f>
        <v>0.115</v>
      </c>
      <c r="M20" s="253">
        <f>GIS!M15</f>
        <v>0.11799999999999999</v>
      </c>
      <c r="N20" s="254">
        <f t="shared" si="1"/>
        <v>1.079</v>
      </c>
    </row>
    <row r="21" spans="1:14" ht="15" x14ac:dyDescent="0.25">
      <c r="A21" s="265"/>
      <c r="B21" s="101" t="s">
        <v>24</v>
      </c>
      <c r="C21" s="243">
        <f>SUM(C22:C27)</f>
        <v>-0.32</v>
      </c>
      <c r="D21" s="242">
        <f t="shared" ref="D21:M21" si="4">SUM(D22:D27)</f>
        <v>-5.9950000000000001</v>
      </c>
      <c r="E21" s="102">
        <f t="shared" si="4"/>
        <v>-13.11</v>
      </c>
      <c r="F21" s="102">
        <f t="shared" si="4"/>
        <v>-22.468999999999998</v>
      </c>
      <c r="G21" s="243">
        <f t="shared" si="4"/>
        <v>-30.664999999999996</v>
      </c>
      <c r="H21" s="242">
        <f t="shared" si="4"/>
        <v>-7.1269999999999989</v>
      </c>
      <c r="I21" s="102">
        <f t="shared" si="4"/>
        <v>-22.024999999999999</v>
      </c>
      <c r="J21" s="102">
        <f t="shared" si="4"/>
        <v>-2.500000000000004E-2</v>
      </c>
      <c r="K21" s="243">
        <f t="shared" si="4"/>
        <v>-12.360999999999999</v>
      </c>
      <c r="L21" s="244">
        <f t="shared" si="4"/>
        <v>-66.215999999999994</v>
      </c>
      <c r="M21" s="242">
        <f t="shared" si="4"/>
        <v>-0.15200000000000002</v>
      </c>
      <c r="N21" s="102">
        <f t="shared" si="1"/>
        <v>-180.46499999999997</v>
      </c>
    </row>
    <row r="22" spans="1:14" ht="15" x14ac:dyDescent="0.25">
      <c r="A22" s="265"/>
      <c r="B22" s="3" t="s">
        <v>14</v>
      </c>
      <c r="C22" s="32">
        <f t="shared" ref="C22:M22" si="5">C6-C13</f>
        <v>-0.32</v>
      </c>
      <c r="D22" s="32">
        <f t="shared" si="5"/>
        <v>-7.9512500000000008</v>
      </c>
      <c r="E22" s="32">
        <f t="shared" si="5"/>
        <v>-15.08225</v>
      </c>
      <c r="F22" s="32">
        <f t="shared" si="5"/>
        <v>-24.449249999999999</v>
      </c>
      <c r="G22" s="32">
        <f t="shared" si="5"/>
        <v>-32.268899999999995</v>
      </c>
      <c r="H22" s="32">
        <f t="shared" si="5"/>
        <v>-8.7398999999999987</v>
      </c>
      <c r="I22" s="32">
        <f t="shared" si="5"/>
        <v>-23.646899999999999</v>
      </c>
      <c r="J22" s="32">
        <f t="shared" si="5"/>
        <v>-1.6538999999999999</v>
      </c>
      <c r="K22" s="32">
        <f t="shared" si="5"/>
        <v>-13.9999</v>
      </c>
      <c r="L22" s="32">
        <f t="shared" si="5"/>
        <v>-67.862899999999996</v>
      </c>
      <c r="M22" s="32">
        <f t="shared" si="5"/>
        <v>-1.8078999999999998</v>
      </c>
      <c r="N22" s="30">
        <f t="shared" si="1"/>
        <v>-197.78305</v>
      </c>
    </row>
    <row r="23" spans="1:14" ht="15" x14ac:dyDescent="0.25">
      <c r="A23" s="265"/>
      <c r="B23" s="3" t="s">
        <v>15</v>
      </c>
      <c r="C23" s="32">
        <f t="shared" ref="C23:M23" si="6">C7</f>
        <v>0</v>
      </c>
      <c r="D23" s="32">
        <f t="shared" si="6"/>
        <v>1.70225</v>
      </c>
      <c r="E23" s="32">
        <f t="shared" si="6"/>
        <v>1.70225</v>
      </c>
      <c r="F23" s="32">
        <f t="shared" si="6"/>
        <v>1.7032499999999999</v>
      </c>
      <c r="G23" s="32">
        <f t="shared" si="6"/>
        <v>1.3209</v>
      </c>
      <c r="H23" s="32">
        <f t="shared" si="6"/>
        <v>1.3218999999999999</v>
      </c>
      <c r="I23" s="32">
        <f t="shared" si="6"/>
        <v>1.3229</v>
      </c>
      <c r="J23" s="32">
        <f t="shared" si="6"/>
        <v>1.3238999999999999</v>
      </c>
      <c r="K23" s="32">
        <f t="shared" si="6"/>
        <v>1.3249</v>
      </c>
      <c r="L23" s="32">
        <f t="shared" si="6"/>
        <v>1.3258999999999999</v>
      </c>
      <c r="M23" s="32">
        <f t="shared" si="6"/>
        <v>1.3258999999999999</v>
      </c>
      <c r="N23" s="30">
        <f t="shared" si="1"/>
        <v>14.37405</v>
      </c>
    </row>
    <row r="24" spans="1:14" x14ac:dyDescent="0.2">
      <c r="A24" s="265"/>
      <c r="B24" s="5" t="s">
        <v>16</v>
      </c>
      <c r="C24" s="6">
        <f t="shared" ref="C24:M24" si="7">C8</f>
        <v>0</v>
      </c>
      <c r="D24" s="6">
        <f t="shared" si="7"/>
        <v>6.4000000000000001E-2</v>
      </c>
      <c r="E24" s="6">
        <f t="shared" si="7"/>
        <v>6.8999999999999992E-2</v>
      </c>
      <c r="F24" s="6">
        <f t="shared" si="7"/>
        <v>7.0999999999999994E-2</v>
      </c>
      <c r="G24" s="6">
        <f t="shared" si="7"/>
        <v>7.1999999999999995E-2</v>
      </c>
      <c r="H24" s="6">
        <f t="shared" si="7"/>
        <v>7.3999999999999996E-2</v>
      </c>
      <c r="I24" s="6">
        <f t="shared" si="7"/>
        <v>7.6999999999999999E-2</v>
      </c>
      <c r="J24" s="6">
        <f t="shared" si="7"/>
        <v>7.8E-2</v>
      </c>
      <c r="K24" s="6">
        <f t="shared" si="7"/>
        <v>0.08</v>
      </c>
      <c r="L24" s="6">
        <f t="shared" si="7"/>
        <v>8.199999999999999E-2</v>
      </c>
      <c r="M24" s="6">
        <f t="shared" si="7"/>
        <v>8.4999999999999992E-2</v>
      </c>
      <c r="N24" s="24">
        <f t="shared" si="1"/>
        <v>0.75199999999999989</v>
      </c>
    </row>
    <row r="25" spans="1:14" x14ac:dyDescent="0.2">
      <c r="A25" s="265"/>
      <c r="B25" s="5" t="s">
        <v>17</v>
      </c>
      <c r="C25" s="6">
        <f t="shared" ref="C25:M25" si="8">C9</f>
        <v>0</v>
      </c>
      <c r="D25" s="6">
        <f t="shared" si="8"/>
        <v>0.17100000000000001</v>
      </c>
      <c r="E25" s="6">
        <f t="shared" si="8"/>
        <v>0.18099999999999999</v>
      </c>
      <c r="F25" s="6">
        <f t="shared" si="8"/>
        <v>0.186</v>
      </c>
      <c r="G25" s="6">
        <f t="shared" si="8"/>
        <v>0.19</v>
      </c>
      <c r="H25" s="6">
        <f t="shared" si="8"/>
        <v>0.19500000000000001</v>
      </c>
      <c r="I25" s="6">
        <f t="shared" si="8"/>
        <v>0.2</v>
      </c>
      <c r="J25" s="6">
        <f t="shared" si="8"/>
        <v>0.20500000000000002</v>
      </c>
      <c r="K25" s="6">
        <f t="shared" si="8"/>
        <v>0.21</v>
      </c>
      <c r="L25" s="6">
        <f t="shared" si="8"/>
        <v>0.215</v>
      </c>
      <c r="M25" s="6">
        <f t="shared" si="8"/>
        <v>0.221</v>
      </c>
      <c r="N25" s="24">
        <f t="shared" si="1"/>
        <v>1.9740000000000002</v>
      </c>
    </row>
    <row r="26" spans="1:14" x14ac:dyDescent="0.2">
      <c r="A26" s="265"/>
      <c r="B26" s="5" t="s">
        <v>18</v>
      </c>
      <c r="C26" s="6">
        <f t="shared" ref="C26:M26" si="9">C10</f>
        <v>0</v>
      </c>
      <c r="D26" s="6">
        <f t="shared" si="9"/>
        <v>1.3999999999999999E-2</v>
      </c>
      <c r="E26" s="6">
        <f t="shared" si="9"/>
        <v>1.4999999999999999E-2</v>
      </c>
      <c r="F26" s="6">
        <f t="shared" si="9"/>
        <v>1.4999999999999999E-2</v>
      </c>
      <c r="G26" s="6">
        <f t="shared" si="9"/>
        <v>1.6E-2</v>
      </c>
      <c r="H26" s="6">
        <f t="shared" si="9"/>
        <v>1.7000000000000001E-2</v>
      </c>
      <c r="I26" s="6">
        <f t="shared" si="9"/>
        <v>1.7000000000000001E-2</v>
      </c>
      <c r="J26" s="6">
        <f t="shared" si="9"/>
        <v>1.7000000000000001E-2</v>
      </c>
      <c r="K26" s="6">
        <f t="shared" si="9"/>
        <v>1.8000000000000002E-2</v>
      </c>
      <c r="L26" s="6">
        <f t="shared" si="9"/>
        <v>1.8000000000000002E-2</v>
      </c>
      <c r="M26" s="6">
        <f t="shared" si="9"/>
        <v>1.8000000000000002E-2</v>
      </c>
      <c r="N26" s="24">
        <f t="shared" si="1"/>
        <v>0.16500000000000004</v>
      </c>
    </row>
    <row r="27" spans="1:14" x14ac:dyDescent="0.2">
      <c r="A27" s="265"/>
      <c r="B27" s="5" t="s">
        <v>19</v>
      </c>
      <c r="C27" s="6">
        <f t="shared" ref="C27:M27" si="10">C11</f>
        <v>0</v>
      </c>
      <c r="D27" s="6">
        <f t="shared" si="10"/>
        <v>5.0000000000000001E-3</v>
      </c>
      <c r="E27" s="6">
        <f t="shared" si="10"/>
        <v>5.0000000000000001E-3</v>
      </c>
      <c r="F27" s="6">
        <f t="shared" si="10"/>
        <v>5.0000000000000001E-3</v>
      </c>
      <c r="G27" s="6">
        <f t="shared" si="10"/>
        <v>5.0000000000000001E-3</v>
      </c>
      <c r="H27" s="6">
        <f t="shared" si="10"/>
        <v>5.0000000000000001E-3</v>
      </c>
      <c r="I27" s="6">
        <f t="shared" si="10"/>
        <v>5.0000000000000001E-3</v>
      </c>
      <c r="J27" s="6">
        <f t="shared" si="10"/>
        <v>5.0000000000000001E-3</v>
      </c>
      <c r="K27" s="6">
        <f t="shared" si="10"/>
        <v>6.0000000000000001E-3</v>
      </c>
      <c r="L27" s="6">
        <f t="shared" si="10"/>
        <v>6.0000000000000001E-3</v>
      </c>
      <c r="M27" s="6">
        <f t="shared" si="10"/>
        <v>6.0000000000000001E-3</v>
      </c>
      <c r="N27" s="24">
        <f t="shared" si="1"/>
        <v>5.2999999999999999E-2</v>
      </c>
    </row>
    <row r="28" spans="1:14" ht="15" x14ac:dyDescent="0.25">
      <c r="N28" s="12"/>
    </row>
    <row r="29" spans="1:14" x14ac:dyDescent="0.2">
      <c r="C29" s="19"/>
      <c r="D29" s="19"/>
      <c r="E29" s="19"/>
      <c r="F29" s="19"/>
      <c r="G29" s="19"/>
      <c r="H29" s="19"/>
      <c r="I29" s="19"/>
      <c r="J29" s="19"/>
      <c r="K29" s="19"/>
      <c r="L29" s="19"/>
      <c r="M29" s="19"/>
      <c r="N29" s="19"/>
    </row>
    <row r="30" spans="1:14" ht="22.5" customHeight="1" x14ac:dyDescent="0.2">
      <c r="B30" s="27" t="s">
        <v>49</v>
      </c>
      <c r="C30" s="28">
        <f>SUM(C14+C19+C16)</f>
        <v>0</v>
      </c>
      <c r="D30" s="28">
        <f>SUM(D14+D19+D16)</f>
        <v>5.3920000000000003</v>
      </c>
      <c r="E30" s="28">
        <f t="shared" ref="E30:M30" si="11">SUM(E14+E19+E16)</f>
        <v>5.7789999999999999</v>
      </c>
      <c r="F30" s="28">
        <f t="shared" si="11"/>
        <v>5.8010000000000002</v>
      </c>
      <c r="G30" s="28">
        <f t="shared" si="11"/>
        <v>5.8239999999999998</v>
      </c>
      <c r="H30" s="28">
        <f t="shared" si="11"/>
        <v>5.8500000000000005</v>
      </c>
      <c r="I30" s="28">
        <f t="shared" si="11"/>
        <v>5.8740000000000006</v>
      </c>
      <c r="J30" s="28">
        <f t="shared" si="11"/>
        <v>5.8990000000000009</v>
      </c>
      <c r="K30" s="28">
        <f t="shared" si="11"/>
        <v>5.9250000000000007</v>
      </c>
      <c r="L30" s="28">
        <f t="shared" si="11"/>
        <v>5.9530000000000003</v>
      </c>
      <c r="M30" s="28">
        <f t="shared" si="11"/>
        <v>5.9809999999999999</v>
      </c>
      <c r="N30" s="28">
        <f>SUM(C30:M30)</f>
        <v>58.278000000000013</v>
      </c>
    </row>
    <row r="35" spans="10:11" x14ac:dyDescent="0.2">
      <c r="J35" s="263"/>
    </row>
    <row r="39" spans="10:11" ht="15" x14ac:dyDescent="0.25">
      <c r="K39" s="12"/>
    </row>
  </sheetData>
  <mergeCells count="3">
    <mergeCell ref="B1:N2"/>
    <mergeCell ref="A3:A27"/>
    <mergeCell ref="B3:B4"/>
  </mergeCells>
  <pageMargins left="0.70000000000000007" right="0.70000000000000007" top="0.75" bottom="0.75" header="0.30000000000000004" footer="0.3000000000000000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9"/>
  <sheetViews>
    <sheetView topLeftCell="A4" zoomScale="70" zoomScaleNormal="70" workbookViewId="0">
      <selection activeCell="N12" sqref="N12"/>
    </sheetView>
  </sheetViews>
  <sheetFormatPr defaultRowHeight="14.25" x14ac:dyDescent="0.2"/>
  <cols>
    <col min="1" max="1" width="7.625" customWidth="1"/>
    <col min="2" max="2" width="26.625" customWidth="1"/>
    <col min="3" max="3" width="11.125" customWidth="1"/>
    <col min="4" max="4" width="17.5" customWidth="1"/>
    <col min="5" max="5" width="16.125" bestFit="1" customWidth="1"/>
    <col min="6" max="6" width="17" bestFit="1" customWidth="1"/>
    <col min="7" max="7" width="16.125" bestFit="1" customWidth="1"/>
    <col min="8" max="8" width="15.125" bestFit="1" customWidth="1"/>
    <col min="9" max="9" width="16.125" bestFit="1" customWidth="1"/>
    <col min="10" max="10" width="14.625" customWidth="1"/>
    <col min="11" max="12" width="16.125" bestFit="1" customWidth="1"/>
    <col min="13" max="13" width="17.125" customWidth="1"/>
    <col min="14" max="14" width="20.5" bestFit="1" customWidth="1"/>
    <col min="15" max="15" width="35.625" customWidth="1"/>
    <col min="20" max="20" width="68.625" customWidth="1"/>
    <col min="23" max="23" width="99.5" customWidth="1"/>
  </cols>
  <sheetData>
    <row r="1" spans="1:23" ht="15" x14ac:dyDescent="0.25">
      <c r="A1" s="51"/>
      <c r="B1" s="292" t="s">
        <v>25</v>
      </c>
      <c r="C1" s="292"/>
      <c r="D1" s="292"/>
      <c r="E1" s="292"/>
      <c r="F1" s="292"/>
      <c r="G1" s="292"/>
      <c r="H1" s="292"/>
      <c r="I1" s="292"/>
      <c r="J1" s="292"/>
      <c r="K1" s="292"/>
      <c r="L1" s="292"/>
      <c r="M1" s="292"/>
      <c r="N1" s="292"/>
    </row>
    <row r="2" spans="1:23" ht="15.75" thickBot="1" x14ac:dyDescent="0.25">
      <c r="A2" s="58" t="s">
        <v>0</v>
      </c>
      <c r="B2" s="292"/>
      <c r="C2" s="292"/>
      <c r="D2" s="292"/>
      <c r="E2" s="292"/>
      <c r="F2" s="292"/>
      <c r="G2" s="292"/>
      <c r="H2" s="292"/>
      <c r="I2" s="292"/>
      <c r="J2" s="292"/>
      <c r="K2" s="292"/>
      <c r="L2" s="292"/>
      <c r="M2" s="293"/>
      <c r="N2" s="292"/>
    </row>
    <row r="3" spans="1:23" ht="14.25" customHeight="1" x14ac:dyDescent="0.25">
      <c r="A3" s="294" t="s">
        <v>26</v>
      </c>
      <c r="B3" s="295" t="s">
        <v>2</v>
      </c>
      <c r="C3" s="59">
        <v>0</v>
      </c>
      <c r="D3" s="59">
        <v>1</v>
      </c>
      <c r="E3" s="59">
        <v>2</v>
      </c>
      <c r="F3" s="59">
        <v>3</v>
      </c>
      <c r="G3" s="59">
        <v>4</v>
      </c>
      <c r="H3" s="59">
        <v>5</v>
      </c>
      <c r="I3" s="59">
        <v>6</v>
      </c>
      <c r="J3" s="59">
        <v>7</v>
      </c>
      <c r="K3" s="59">
        <v>8</v>
      </c>
      <c r="L3" s="177">
        <v>9</v>
      </c>
      <c r="M3" s="148">
        <v>10</v>
      </c>
      <c r="N3" s="61" t="s">
        <v>46</v>
      </c>
      <c r="R3" s="297" t="s">
        <v>51</v>
      </c>
      <c r="S3" s="298"/>
      <c r="T3" s="299"/>
      <c r="U3" s="286" t="s">
        <v>52</v>
      </c>
      <c r="V3" s="287"/>
      <c r="W3" s="288"/>
    </row>
    <row r="4" spans="1:23" ht="15" customHeight="1" thickBot="1" x14ac:dyDescent="0.3">
      <c r="A4" s="294"/>
      <c r="B4" s="296"/>
      <c r="C4" s="60">
        <v>2026</v>
      </c>
      <c r="D4" s="60">
        <f t="shared" ref="D4:M4" si="0">C4+1</f>
        <v>2027</v>
      </c>
      <c r="E4" s="60">
        <f t="shared" si="0"/>
        <v>2028</v>
      </c>
      <c r="F4" s="60">
        <f t="shared" si="0"/>
        <v>2029</v>
      </c>
      <c r="G4" s="60">
        <f t="shared" si="0"/>
        <v>2030</v>
      </c>
      <c r="H4" s="60">
        <f t="shared" si="0"/>
        <v>2031</v>
      </c>
      <c r="I4" s="60">
        <f t="shared" si="0"/>
        <v>2032</v>
      </c>
      <c r="J4" s="60">
        <f t="shared" si="0"/>
        <v>2033</v>
      </c>
      <c r="K4" s="60">
        <f t="shared" si="0"/>
        <v>2034</v>
      </c>
      <c r="L4" s="178">
        <f t="shared" si="0"/>
        <v>2035</v>
      </c>
      <c r="M4" s="60">
        <f t="shared" si="0"/>
        <v>2036</v>
      </c>
      <c r="N4" s="61" t="s">
        <v>45</v>
      </c>
      <c r="R4" s="300"/>
      <c r="S4" s="301"/>
      <c r="T4" s="302"/>
      <c r="U4" s="289"/>
      <c r="V4" s="290"/>
      <c r="W4" s="291"/>
    </row>
    <row r="5" spans="1:23" ht="14.25" customHeight="1" x14ac:dyDescent="0.25">
      <c r="A5" s="294"/>
      <c r="B5" s="62" t="s">
        <v>13</v>
      </c>
      <c r="C5" s="203">
        <f>SUM(C6:C11)</f>
        <v>0</v>
      </c>
      <c r="D5" s="203">
        <f>SUM(D6:D11)</f>
        <v>1.9650000000000001</v>
      </c>
      <c r="E5" s="203">
        <f t="shared" ref="E5:M5" si="1">SUM(E6:E11)</f>
        <v>1.9650000000000001</v>
      </c>
      <c r="F5" s="203">
        <f t="shared" si="1"/>
        <v>1.9650000000000001</v>
      </c>
      <c r="G5" s="203">
        <f t="shared" si="1"/>
        <v>1.514</v>
      </c>
      <c r="H5" s="203">
        <f t="shared" si="1"/>
        <v>1.514</v>
      </c>
      <c r="I5" s="203">
        <f t="shared" si="1"/>
        <v>1.514</v>
      </c>
      <c r="J5" s="203">
        <f t="shared" si="1"/>
        <v>1.514</v>
      </c>
      <c r="K5" s="203">
        <f t="shared" si="1"/>
        <v>1.514</v>
      </c>
      <c r="L5" s="203">
        <f t="shared" si="1"/>
        <v>1.514</v>
      </c>
      <c r="M5" s="203">
        <f t="shared" si="1"/>
        <v>1.514</v>
      </c>
      <c r="N5" s="203">
        <f>SUM(C5:M5)</f>
        <v>16.492999999999999</v>
      </c>
      <c r="R5" s="277" t="s">
        <v>93</v>
      </c>
      <c r="S5" s="278"/>
      <c r="T5" s="279"/>
      <c r="U5" s="268" t="s">
        <v>94</v>
      </c>
      <c r="V5" s="269"/>
      <c r="W5" s="270"/>
    </row>
    <row r="6" spans="1:23" ht="15" x14ac:dyDescent="0.25">
      <c r="A6" s="294"/>
      <c r="B6" s="63" t="s">
        <v>14</v>
      </c>
      <c r="C6" s="204">
        <v>0</v>
      </c>
      <c r="D6" s="204">
        <v>0.29475000000000001</v>
      </c>
      <c r="E6" s="204">
        <v>0.29475000000000001</v>
      </c>
      <c r="F6" s="204">
        <v>0.29475000000000001</v>
      </c>
      <c r="G6" s="204">
        <v>0.2271</v>
      </c>
      <c r="H6" s="204">
        <v>0.2271</v>
      </c>
      <c r="I6" s="204">
        <v>0.2271</v>
      </c>
      <c r="J6" s="204">
        <v>0.2271</v>
      </c>
      <c r="K6" s="204">
        <v>0.2271</v>
      </c>
      <c r="L6" s="204">
        <v>0.2271</v>
      </c>
      <c r="M6" s="204">
        <v>0.2271</v>
      </c>
      <c r="N6" s="205">
        <f>SUM(C6:M6)</f>
        <v>2.4739500000000003</v>
      </c>
      <c r="R6" s="280"/>
      <c r="S6" s="281"/>
      <c r="T6" s="282"/>
      <c r="U6" s="271"/>
      <c r="V6" s="272"/>
      <c r="W6" s="273"/>
    </row>
    <row r="7" spans="1:23" ht="29.25" x14ac:dyDescent="0.25">
      <c r="A7" s="294"/>
      <c r="B7" s="63" t="s">
        <v>15</v>
      </c>
      <c r="C7" s="204">
        <v>0</v>
      </c>
      <c r="D7" s="204">
        <v>1.67025</v>
      </c>
      <c r="E7" s="204">
        <v>1.67025</v>
      </c>
      <c r="F7" s="204">
        <v>1.67025</v>
      </c>
      <c r="G7" s="204">
        <v>1.2868999999999999</v>
      </c>
      <c r="H7" s="204">
        <v>1.2868999999999999</v>
      </c>
      <c r="I7" s="204">
        <v>1.2868999999999999</v>
      </c>
      <c r="J7" s="204">
        <v>1.2868999999999999</v>
      </c>
      <c r="K7" s="204">
        <v>1.2868999999999999</v>
      </c>
      <c r="L7" s="204">
        <v>1.2868999999999999</v>
      </c>
      <c r="M7" s="204">
        <v>1.2868999999999999</v>
      </c>
      <c r="N7" s="205">
        <f>SUM(C7:M7)</f>
        <v>14.019049999999996</v>
      </c>
      <c r="O7" s="95" t="s">
        <v>100</v>
      </c>
      <c r="R7" s="280"/>
      <c r="S7" s="281"/>
      <c r="T7" s="282"/>
      <c r="U7" s="271"/>
      <c r="V7" s="272"/>
      <c r="W7" s="273"/>
    </row>
    <row r="8" spans="1:23" ht="15" x14ac:dyDescent="0.25">
      <c r="A8" s="294"/>
      <c r="B8" s="63" t="s">
        <v>16</v>
      </c>
      <c r="C8" s="204">
        <v>0</v>
      </c>
      <c r="D8" s="204">
        <v>0</v>
      </c>
      <c r="E8" s="204">
        <v>0</v>
      </c>
      <c r="F8" s="204">
        <v>0</v>
      </c>
      <c r="G8" s="204">
        <v>0</v>
      </c>
      <c r="H8" s="204">
        <v>0</v>
      </c>
      <c r="I8" s="204">
        <v>0</v>
      </c>
      <c r="J8" s="204">
        <v>0</v>
      </c>
      <c r="K8" s="204">
        <v>0</v>
      </c>
      <c r="L8" s="204">
        <v>0</v>
      </c>
      <c r="M8" s="204">
        <v>0</v>
      </c>
      <c r="N8" s="204">
        <v>0</v>
      </c>
      <c r="R8" s="280"/>
      <c r="S8" s="281"/>
      <c r="T8" s="282"/>
      <c r="U8" s="271"/>
      <c r="V8" s="272"/>
      <c r="W8" s="273"/>
    </row>
    <row r="9" spans="1:23" ht="15" x14ac:dyDescent="0.25">
      <c r="A9" s="294"/>
      <c r="B9" s="63" t="s">
        <v>17</v>
      </c>
      <c r="C9" s="206">
        <v>0</v>
      </c>
      <c r="D9" s="206">
        <v>0</v>
      </c>
      <c r="E9" s="206">
        <v>0</v>
      </c>
      <c r="F9" s="206">
        <v>0</v>
      </c>
      <c r="G9" s="206">
        <v>0</v>
      </c>
      <c r="H9" s="206">
        <v>0</v>
      </c>
      <c r="I9" s="206">
        <v>0</v>
      </c>
      <c r="J9" s="206">
        <v>0</v>
      </c>
      <c r="K9" s="206">
        <v>0</v>
      </c>
      <c r="L9" s="206">
        <v>0</v>
      </c>
      <c r="M9" s="206">
        <v>0</v>
      </c>
      <c r="N9" s="206">
        <f>SUM(C9:L9)</f>
        <v>0</v>
      </c>
      <c r="R9" s="280"/>
      <c r="S9" s="281"/>
      <c r="T9" s="282"/>
      <c r="U9" s="271"/>
      <c r="V9" s="272"/>
      <c r="W9" s="273"/>
    </row>
    <row r="10" spans="1:23" ht="15" x14ac:dyDescent="0.25">
      <c r="A10" s="294"/>
      <c r="B10" s="63" t="s">
        <v>18</v>
      </c>
      <c r="C10" s="206">
        <v>0</v>
      </c>
      <c r="D10" s="206">
        <v>0</v>
      </c>
      <c r="E10" s="206">
        <v>0</v>
      </c>
      <c r="F10" s="206">
        <v>0</v>
      </c>
      <c r="G10" s="206">
        <v>0</v>
      </c>
      <c r="H10" s="206">
        <v>0</v>
      </c>
      <c r="I10" s="206">
        <v>0</v>
      </c>
      <c r="J10" s="206">
        <v>0</v>
      </c>
      <c r="K10" s="206">
        <v>0</v>
      </c>
      <c r="L10" s="206">
        <v>0</v>
      </c>
      <c r="M10" s="206">
        <v>0</v>
      </c>
      <c r="N10" s="206">
        <f>SUM(C10:L10)</f>
        <v>0</v>
      </c>
      <c r="R10" s="280"/>
      <c r="S10" s="281"/>
      <c r="T10" s="282"/>
      <c r="U10" s="271"/>
      <c r="V10" s="272"/>
      <c r="W10" s="273"/>
    </row>
    <row r="11" spans="1:23" ht="15" x14ac:dyDescent="0.25">
      <c r="A11" s="294"/>
      <c r="B11" s="63" t="s">
        <v>19</v>
      </c>
      <c r="C11" s="64">
        <v>0</v>
      </c>
      <c r="D11" s="64">
        <v>0</v>
      </c>
      <c r="E11" s="64">
        <v>0</v>
      </c>
      <c r="F11" s="64">
        <v>0</v>
      </c>
      <c r="G11" s="64">
        <v>0</v>
      </c>
      <c r="H11" s="64">
        <v>0</v>
      </c>
      <c r="I11" s="64">
        <v>0</v>
      </c>
      <c r="J11" s="64">
        <v>0</v>
      </c>
      <c r="K11" s="64">
        <v>0</v>
      </c>
      <c r="L11" s="64">
        <v>0</v>
      </c>
      <c r="M11" s="64">
        <v>0</v>
      </c>
      <c r="N11" s="64">
        <f>SUM(C11:L11)</f>
        <v>0</v>
      </c>
      <c r="R11" s="280"/>
      <c r="S11" s="281"/>
      <c r="T11" s="282"/>
      <c r="U11" s="271"/>
      <c r="V11" s="272"/>
      <c r="W11" s="273"/>
    </row>
    <row r="12" spans="1:23" ht="15" x14ac:dyDescent="0.25">
      <c r="A12" s="294"/>
      <c r="B12" s="65" t="s">
        <v>20</v>
      </c>
      <c r="C12" s="66">
        <f t="shared" ref="C12:M12" si="2">SUM(C15)</f>
        <v>0</v>
      </c>
      <c r="D12" s="66">
        <f t="shared" si="2"/>
        <v>1.0620000000000001</v>
      </c>
      <c r="E12" s="66">
        <f t="shared" si="2"/>
        <v>12.478</v>
      </c>
      <c r="F12" s="66">
        <f t="shared" si="2"/>
        <v>23.04</v>
      </c>
      <c r="G12" s="66">
        <f t="shared" si="2"/>
        <v>30.75</v>
      </c>
      <c r="H12" s="66">
        <f t="shared" si="2"/>
        <v>7.1749999999999998</v>
      </c>
      <c r="I12" s="66">
        <f t="shared" si="2"/>
        <v>22.038</v>
      </c>
      <c r="J12" s="66">
        <f t="shared" si="2"/>
        <v>0</v>
      </c>
      <c r="K12" s="66">
        <f t="shared" si="2"/>
        <v>12.3</v>
      </c>
      <c r="L12" s="66">
        <f t="shared" si="2"/>
        <v>66.113</v>
      </c>
      <c r="M12" s="125">
        <f t="shared" si="2"/>
        <v>0</v>
      </c>
      <c r="N12" s="80">
        <f>SUM(C12:M12)</f>
        <v>174.95599999999999</v>
      </c>
      <c r="R12" s="280"/>
      <c r="S12" s="281"/>
      <c r="T12" s="282"/>
      <c r="U12" s="271"/>
      <c r="V12" s="272"/>
      <c r="W12" s="273"/>
    </row>
    <row r="13" spans="1:23" ht="15" x14ac:dyDescent="0.25">
      <c r="A13" s="294"/>
      <c r="B13" s="63" t="s">
        <v>14</v>
      </c>
      <c r="C13" s="123">
        <v>0</v>
      </c>
      <c r="D13" s="123">
        <f t="shared" ref="D13:M13" si="3">SUM(D15)</f>
        <v>1.0620000000000001</v>
      </c>
      <c r="E13" s="123">
        <f t="shared" si="3"/>
        <v>12.478</v>
      </c>
      <c r="F13" s="123">
        <f t="shared" si="3"/>
        <v>23.04</v>
      </c>
      <c r="G13" s="123">
        <f t="shared" si="3"/>
        <v>30.75</v>
      </c>
      <c r="H13" s="123">
        <f t="shared" si="3"/>
        <v>7.1749999999999998</v>
      </c>
      <c r="I13" s="123">
        <f t="shared" si="3"/>
        <v>22.038</v>
      </c>
      <c r="J13" s="123">
        <f t="shared" si="3"/>
        <v>0</v>
      </c>
      <c r="K13" s="123">
        <f t="shared" si="3"/>
        <v>12.3</v>
      </c>
      <c r="L13" s="123">
        <f t="shared" si="3"/>
        <v>66.113</v>
      </c>
      <c r="M13" s="123">
        <f t="shared" si="3"/>
        <v>0</v>
      </c>
      <c r="N13" s="123">
        <f t="shared" ref="N13" si="4">SUM(N15)</f>
        <v>174.95599999999999</v>
      </c>
      <c r="R13" s="280"/>
      <c r="S13" s="281"/>
      <c r="T13" s="282"/>
      <c r="U13" s="271"/>
      <c r="V13" s="272"/>
      <c r="W13" s="273"/>
    </row>
    <row r="14" spans="1:23" ht="159.75" x14ac:dyDescent="0.25">
      <c r="A14" s="294"/>
      <c r="B14" s="209" t="s">
        <v>110</v>
      </c>
      <c r="C14" s="210">
        <v>0</v>
      </c>
      <c r="D14" s="210">
        <v>4.524</v>
      </c>
      <c r="E14" s="210">
        <v>4.8520000000000003</v>
      </c>
      <c r="F14" s="210">
        <v>4.8520000000000003</v>
      </c>
      <c r="G14" s="210">
        <v>4.8520000000000003</v>
      </c>
      <c r="H14" s="210">
        <v>4.8520000000000003</v>
      </c>
      <c r="I14" s="210">
        <v>4.8520000000000003</v>
      </c>
      <c r="J14" s="210">
        <v>4.8520000000000003</v>
      </c>
      <c r="K14" s="210">
        <v>4.8520000000000003</v>
      </c>
      <c r="L14" s="210">
        <v>4.8520000000000003</v>
      </c>
      <c r="M14" s="210">
        <v>4.8520000000000003</v>
      </c>
      <c r="N14" s="210">
        <f>SUM(C14:M14)</f>
        <v>48.192000000000007</v>
      </c>
      <c r="O14" s="109" t="s">
        <v>102</v>
      </c>
      <c r="R14" s="280"/>
      <c r="S14" s="281"/>
      <c r="T14" s="282"/>
      <c r="U14" s="271"/>
      <c r="V14" s="272"/>
      <c r="W14" s="273"/>
    </row>
    <row r="15" spans="1:23" ht="90" x14ac:dyDescent="0.25">
      <c r="A15" s="294"/>
      <c r="B15" s="55" t="s">
        <v>47</v>
      </c>
      <c r="C15" s="116">
        <v>0</v>
      </c>
      <c r="D15" s="116">
        <v>1.0620000000000001</v>
      </c>
      <c r="E15" s="116">
        <v>12.478</v>
      </c>
      <c r="F15" s="262">
        <v>23.04</v>
      </c>
      <c r="G15" s="257">
        <v>30.75</v>
      </c>
      <c r="H15" s="258">
        <v>7.1749999999999998</v>
      </c>
      <c r="I15" s="258">
        <v>22.038</v>
      </c>
      <c r="J15" s="116">
        <v>0</v>
      </c>
      <c r="K15" s="257">
        <v>12.3</v>
      </c>
      <c r="L15" s="258">
        <v>66.113</v>
      </c>
      <c r="M15" s="116">
        <v>0</v>
      </c>
      <c r="N15" s="67">
        <f>SUM(C15:M15)</f>
        <v>174.95599999999999</v>
      </c>
      <c r="R15" s="280"/>
      <c r="S15" s="281"/>
      <c r="T15" s="282"/>
      <c r="U15" s="271"/>
      <c r="V15" s="272"/>
      <c r="W15" s="273"/>
    </row>
    <row r="16" spans="1:23" ht="15" x14ac:dyDescent="0.25">
      <c r="A16" s="294"/>
      <c r="B16" s="65" t="s">
        <v>24</v>
      </c>
      <c r="C16" s="207">
        <f t="shared" ref="C16:M16" si="5">C5-C12</f>
        <v>0</v>
      </c>
      <c r="D16" s="207">
        <f t="shared" si="5"/>
        <v>0.90300000000000002</v>
      </c>
      <c r="E16" s="207">
        <f t="shared" si="5"/>
        <v>-10.513</v>
      </c>
      <c r="F16" s="207">
        <f t="shared" si="5"/>
        <v>-21.074999999999999</v>
      </c>
      <c r="G16" s="207">
        <f t="shared" si="5"/>
        <v>-29.236000000000001</v>
      </c>
      <c r="H16" s="207">
        <f t="shared" si="5"/>
        <v>-5.6609999999999996</v>
      </c>
      <c r="I16" s="207">
        <f t="shared" si="5"/>
        <v>-20.524000000000001</v>
      </c>
      <c r="J16" s="207">
        <f t="shared" si="5"/>
        <v>1.514</v>
      </c>
      <c r="K16" s="207">
        <f t="shared" si="5"/>
        <v>-10.786000000000001</v>
      </c>
      <c r="L16" s="207">
        <f t="shared" si="5"/>
        <v>-64.599000000000004</v>
      </c>
      <c r="M16" s="207">
        <f t="shared" si="5"/>
        <v>1.514</v>
      </c>
      <c r="N16" s="207">
        <f t="shared" ref="N16" si="6">N5-N12</f>
        <v>-158.46299999999999</v>
      </c>
      <c r="R16" s="280"/>
      <c r="S16" s="281"/>
      <c r="T16" s="282"/>
      <c r="U16" s="271"/>
      <c r="V16" s="272"/>
      <c r="W16" s="273"/>
    </row>
    <row r="17" spans="1:23" ht="15" x14ac:dyDescent="0.25">
      <c r="A17" s="294"/>
      <c r="B17" s="63" t="s">
        <v>14</v>
      </c>
      <c r="C17" s="208">
        <f t="shared" ref="C17:M17" si="7">C6-C12</f>
        <v>0</v>
      </c>
      <c r="D17" s="208">
        <f t="shared" si="7"/>
        <v>-0.76724999999999999</v>
      </c>
      <c r="E17" s="208">
        <f t="shared" si="7"/>
        <v>-12.183249999999999</v>
      </c>
      <c r="F17" s="208">
        <f t="shared" si="7"/>
        <v>-22.745249999999999</v>
      </c>
      <c r="G17" s="208">
        <f t="shared" si="7"/>
        <v>-30.5229</v>
      </c>
      <c r="H17" s="208">
        <f t="shared" si="7"/>
        <v>-6.9478999999999997</v>
      </c>
      <c r="I17" s="208">
        <f t="shared" si="7"/>
        <v>-21.8109</v>
      </c>
      <c r="J17" s="208">
        <f t="shared" si="7"/>
        <v>0.2271</v>
      </c>
      <c r="K17" s="208">
        <f t="shared" si="7"/>
        <v>-12.072900000000001</v>
      </c>
      <c r="L17" s="208">
        <f t="shared" si="7"/>
        <v>-65.885900000000007</v>
      </c>
      <c r="M17" s="208">
        <f t="shared" si="7"/>
        <v>0.2271</v>
      </c>
      <c r="N17" s="208">
        <f t="shared" ref="N17" si="8">N6-N12</f>
        <v>-172.48204999999999</v>
      </c>
      <c r="R17" s="280"/>
      <c r="S17" s="281"/>
      <c r="T17" s="282"/>
      <c r="U17" s="271"/>
      <c r="V17" s="272"/>
      <c r="W17" s="273"/>
    </row>
    <row r="18" spans="1:23" ht="15" x14ac:dyDescent="0.25">
      <c r="A18" s="294"/>
      <c r="B18" s="63" t="s">
        <v>15</v>
      </c>
      <c r="C18" s="204">
        <v>0</v>
      </c>
      <c r="D18" s="204">
        <v>1.2930000000000001</v>
      </c>
      <c r="E18" s="204">
        <v>0.76200000000000001</v>
      </c>
      <c r="F18" s="204">
        <v>0.76200000000000001</v>
      </c>
      <c r="G18" s="204">
        <v>0.76200000000000001</v>
      </c>
      <c r="H18" s="204">
        <v>0.76200000000000001</v>
      </c>
      <c r="I18" s="204">
        <v>0.76200000000000001</v>
      </c>
      <c r="J18" s="204">
        <v>0.76200000000000001</v>
      </c>
      <c r="K18" s="204">
        <v>0.76200000000000001</v>
      </c>
      <c r="L18" s="204">
        <v>0.76200000000000001</v>
      </c>
      <c r="M18" s="204">
        <v>0.76200000000000001</v>
      </c>
      <c r="N18" s="205">
        <f>SUM(C18:M18)</f>
        <v>8.1510000000000016</v>
      </c>
      <c r="R18" s="280"/>
      <c r="S18" s="281"/>
      <c r="T18" s="282"/>
      <c r="U18" s="271"/>
      <c r="V18" s="272"/>
      <c r="W18" s="273"/>
    </row>
    <row r="19" spans="1:23" ht="15" x14ac:dyDescent="0.25">
      <c r="A19" s="294"/>
      <c r="B19" s="63" t="s">
        <v>16</v>
      </c>
      <c r="C19" s="204">
        <v>0</v>
      </c>
      <c r="D19" s="204">
        <v>0.29499999999999998</v>
      </c>
      <c r="E19" s="204">
        <v>0.29499999999999998</v>
      </c>
      <c r="F19" s="204">
        <v>0.29499999999999998</v>
      </c>
      <c r="G19" s="204">
        <v>0.29499999999999998</v>
      </c>
      <c r="H19" s="204">
        <v>0.29499999999999998</v>
      </c>
      <c r="I19" s="204">
        <v>0.29499999999999998</v>
      </c>
      <c r="J19" s="204">
        <v>0.29499999999999998</v>
      </c>
      <c r="K19" s="204">
        <v>0.29499999999999998</v>
      </c>
      <c r="L19" s="204">
        <v>0.29499999999999998</v>
      </c>
      <c r="M19" s="204">
        <v>0.29499999999999998</v>
      </c>
      <c r="N19" s="205">
        <f t="shared" ref="N19:N22" si="9">SUM(C19:M19)</f>
        <v>2.9499999999999997</v>
      </c>
      <c r="R19" s="280"/>
      <c r="S19" s="281"/>
      <c r="T19" s="282"/>
      <c r="U19" s="271"/>
      <c r="V19" s="272"/>
      <c r="W19" s="273"/>
    </row>
    <row r="20" spans="1:23" ht="15" x14ac:dyDescent="0.25">
      <c r="A20" s="294"/>
      <c r="B20" s="63" t="s">
        <v>17</v>
      </c>
      <c r="C20" s="206">
        <v>0</v>
      </c>
      <c r="D20" s="206">
        <v>0</v>
      </c>
      <c r="E20" s="206">
        <v>0</v>
      </c>
      <c r="F20" s="206">
        <v>0</v>
      </c>
      <c r="G20" s="206">
        <v>0</v>
      </c>
      <c r="H20" s="206">
        <v>0</v>
      </c>
      <c r="I20" s="206">
        <v>0</v>
      </c>
      <c r="J20" s="206">
        <v>0</v>
      </c>
      <c r="K20" s="206">
        <v>0</v>
      </c>
      <c r="L20" s="206">
        <v>0</v>
      </c>
      <c r="M20" s="206">
        <v>0</v>
      </c>
      <c r="N20" s="205">
        <f t="shared" si="9"/>
        <v>0</v>
      </c>
      <c r="R20" s="280"/>
      <c r="S20" s="281"/>
      <c r="T20" s="282"/>
      <c r="U20" s="271"/>
      <c r="V20" s="272"/>
      <c r="W20" s="273"/>
    </row>
    <row r="21" spans="1:23" ht="15" x14ac:dyDescent="0.25">
      <c r="A21" s="294"/>
      <c r="B21" s="63" t="s">
        <v>18</v>
      </c>
      <c r="C21" s="206">
        <v>0</v>
      </c>
      <c r="D21" s="206">
        <v>0</v>
      </c>
      <c r="E21" s="206">
        <v>0</v>
      </c>
      <c r="F21" s="206">
        <v>0</v>
      </c>
      <c r="G21" s="206">
        <v>0</v>
      </c>
      <c r="H21" s="206">
        <v>0</v>
      </c>
      <c r="I21" s="206">
        <v>0</v>
      </c>
      <c r="J21" s="206">
        <v>0</v>
      </c>
      <c r="K21" s="206">
        <v>0</v>
      </c>
      <c r="L21" s="206">
        <v>0</v>
      </c>
      <c r="M21" s="206">
        <v>0</v>
      </c>
      <c r="N21" s="205">
        <f t="shared" si="9"/>
        <v>0</v>
      </c>
      <c r="R21" s="280"/>
      <c r="S21" s="281"/>
      <c r="T21" s="282"/>
      <c r="U21" s="271"/>
      <c r="V21" s="272"/>
      <c r="W21" s="273"/>
    </row>
    <row r="22" spans="1:23" ht="15" x14ac:dyDescent="0.25">
      <c r="A22" s="294"/>
      <c r="B22" s="63" t="s">
        <v>19</v>
      </c>
      <c r="C22" s="206">
        <v>0</v>
      </c>
      <c r="D22" s="206">
        <v>0</v>
      </c>
      <c r="E22" s="206">
        <v>0</v>
      </c>
      <c r="F22" s="206">
        <v>0</v>
      </c>
      <c r="G22" s="206">
        <v>0</v>
      </c>
      <c r="H22" s="206">
        <v>0</v>
      </c>
      <c r="I22" s="206">
        <v>0</v>
      </c>
      <c r="J22" s="206">
        <v>0</v>
      </c>
      <c r="K22" s="206">
        <v>0</v>
      </c>
      <c r="L22" s="206">
        <v>0</v>
      </c>
      <c r="M22" s="206">
        <v>0</v>
      </c>
      <c r="N22" s="205">
        <f t="shared" si="9"/>
        <v>0</v>
      </c>
      <c r="R22" s="280"/>
      <c r="S22" s="281"/>
      <c r="T22" s="282"/>
      <c r="U22" s="271"/>
      <c r="V22" s="272"/>
      <c r="W22" s="273"/>
    </row>
    <row r="23" spans="1:23" ht="15" x14ac:dyDescent="0.25">
      <c r="A23" s="51"/>
      <c r="B23" s="51"/>
      <c r="C23" s="51"/>
      <c r="D23" s="51"/>
      <c r="E23" s="51"/>
      <c r="F23" s="51"/>
      <c r="G23" s="51"/>
      <c r="H23" s="51"/>
      <c r="I23" s="51"/>
      <c r="J23" s="51"/>
      <c r="K23" s="51"/>
      <c r="L23" s="51"/>
      <c r="M23" s="51"/>
      <c r="N23" s="51"/>
      <c r="R23" s="280"/>
      <c r="S23" s="281"/>
      <c r="T23" s="282"/>
      <c r="U23" s="271"/>
      <c r="V23" s="272"/>
      <c r="W23" s="273"/>
    </row>
    <row r="24" spans="1:23" ht="15" x14ac:dyDescent="0.25">
      <c r="A24" s="51"/>
      <c r="B24" s="51"/>
      <c r="C24" s="51"/>
      <c r="D24" s="51"/>
      <c r="E24" s="51"/>
      <c r="F24" s="51"/>
      <c r="G24" s="51"/>
      <c r="H24" s="51"/>
      <c r="I24" s="51"/>
      <c r="J24" s="51"/>
      <c r="K24" s="51"/>
      <c r="L24" s="51"/>
      <c r="M24" s="51"/>
      <c r="N24" s="51"/>
      <c r="R24" s="280"/>
      <c r="S24" s="281"/>
      <c r="T24" s="282"/>
      <c r="U24" s="271"/>
      <c r="V24" s="272"/>
      <c r="W24" s="273"/>
    </row>
    <row r="25" spans="1:23" ht="15" x14ac:dyDescent="0.25">
      <c r="A25" s="51"/>
      <c r="B25" s="51"/>
      <c r="C25" s="51"/>
      <c r="D25" s="51"/>
      <c r="E25" s="51"/>
      <c r="F25" s="51"/>
      <c r="G25" s="51"/>
      <c r="H25" s="51"/>
      <c r="I25" s="51"/>
      <c r="J25" s="51"/>
      <c r="K25" s="51"/>
      <c r="L25" s="51"/>
      <c r="M25" s="51"/>
      <c r="N25" s="52" t="s">
        <v>3</v>
      </c>
      <c r="R25" s="280"/>
      <c r="S25" s="281"/>
      <c r="T25" s="282"/>
      <c r="U25" s="271"/>
      <c r="V25" s="272"/>
      <c r="W25" s="273"/>
    </row>
    <row r="26" spans="1:23" ht="15" x14ac:dyDescent="0.25">
      <c r="A26" s="51"/>
      <c r="B26" s="53" t="s">
        <v>71</v>
      </c>
      <c r="C26" s="54">
        <v>0</v>
      </c>
      <c r="D26" s="54">
        <v>0</v>
      </c>
      <c r="E26" s="54">
        <v>0</v>
      </c>
      <c r="F26" s="54">
        <v>0</v>
      </c>
      <c r="G26" s="54">
        <v>0</v>
      </c>
      <c r="H26" s="54">
        <v>0</v>
      </c>
      <c r="I26" s="54">
        <v>0</v>
      </c>
      <c r="J26" s="54">
        <v>0</v>
      </c>
      <c r="K26" s="54">
        <v>0</v>
      </c>
      <c r="L26" s="54">
        <v>0</v>
      </c>
      <c r="M26" s="54">
        <v>0</v>
      </c>
      <c r="N26" s="54">
        <v>0</v>
      </c>
      <c r="R26" s="280"/>
      <c r="S26" s="281"/>
      <c r="T26" s="282"/>
      <c r="U26" s="271"/>
      <c r="V26" s="272"/>
      <c r="W26" s="273"/>
    </row>
    <row r="27" spans="1:23" ht="30" x14ac:dyDescent="0.25">
      <c r="A27" s="51"/>
      <c r="B27" s="55" t="s">
        <v>72</v>
      </c>
      <c r="C27" s="56">
        <f>C14</f>
        <v>0</v>
      </c>
      <c r="D27" s="56">
        <f t="shared" ref="D27:M27" si="10">D14</f>
        <v>4.524</v>
      </c>
      <c r="E27" s="56">
        <f t="shared" si="10"/>
        <v>4.8520000000000003</v>
      </c>
      <c r="F27" s="56">
        <f t="shared" si="10"/>
        <v>4.8520000000000003</v>
      </c>
      <c r="G27" s="56">
        <f t="shared" si="10"/>
        <v>4.8520000000000003</v>
      </c>
      <c r="H27" s="56">
        <f t="shared" si="10"/>
        <v>4.8520000000000003</v>
      </c>
      <c r="I27" s="56">
        <f t="shared" si="10"/>
        <v>4.8520000000000003</v>
      </c>
      <c r="J27" s="56">
        <f t="shared" si="10"/>
        <v>4.8520000000000003</v>
      </c>
      <c r="K27" s="56">
        <f t="shared" si="10"/>
        <v>4.8520000000000003</v>
      </c>
      <c r="L27" s="56">
        <f t="shared" si="10"/>
        <v>4.8520000000000003</v>
      </c>
      <c r="M27" s="56">
        <f t="shared" si="10"/>
        <v>4.8520000000000003</v>
      </c>
      <c r="N27" s="56">
        <f>SUM(C27:M27)</f>
        <v>48.192000000000007</v>
      </c>
      <c r="R27" s="280"/>
      <c r="S27" s="281"/>
      <c r="T27" s="282"/>
      <c r="U27" s="271"/>
      <c r="V27" s="272"/>
      <c r="W27" s="273"/>
    </row>
    <row r="28" spans="1:23" ht="15" x14ac:dyDescent="0.25">
      <c r="A28" s="51"/>
      <c r="B28" s="55" t="s">
        <v>73</v>
      </c>
      <c r="C28" s="57">
        <f>C15</f>
        <v>0</v>
      </c>
      <c r="D28" s="57">
        <f t="shared" ref="D28:M28" si="11">D15</f>
        <v>1.0620000000000001</v>
      </c>
      <c r="E28" s="57">
        <f t="shared" si="11"/>
        <v>12.478</v>
      </c>
      <c r="F28" s="57">
        <f t="shared" si="11"/>
        <v>23.04</v>
      </c>
      <c r="G28" s="57">
        <f t="shared" si="11"/>
        <v>30.75</v>
      </c>
      <c r="H28" s="57">
        <f t="shared" si="11"/>
        <v>7.1749999999999998</v>
      </c>
      <c r="I28" s="57">
        <f t="shared" si="11"/>
        <v>22.038</v>
      </c>
      <c r="J28" s="57">
        <f t="shared" si="11"/>
        <v>0</v>
      </c>
      <c r="K28" s="57">
        <f t="shared" si="11"/>
        <v>12.3</v>
      </c>
      <c r="L28" s="57">
        <f t="shared" si="11"/>
        <v>66.113</v>
      </c>
      <c r="M28" s="57">
        <f t="shared" si="11"/>
        <v>0</v>
      </c>
      <c r="N28" s="57">
        <f>SUM(C28:M28)</f>
        <v>174.95599999999999</v>
      </c>
      <c r="R28" s="280"/>
      <c r="S28" s="281"/>
      <c r="T28" s="282"/>
      <c r="U28" s="271"/>
      <c r="V28" s="272"/>
      <c r="W28" s="273"/>
    </row>
    <row r="29" spans="1:23" ht="68.25" customHeight="1" x14ac:dyDescent="0.2">
      <c r="R29" s="280"/>
      <c r="S29" s="281"/>
      <c r="T29" s="282"/>
      <c r="U29" s="271"/>
      <c r="V29" s="272"/>
      <c r="W29" s="273"/>
    </row>
    <row r="30" spans="1:23" ht="15" customHeight="1" x14ac:dyDescent="0.2">
      <c r="A30" s="303" t="s">
        <v>55</v>
      </c>
      <c r="B30" s="303"/>
      <c r="C30" s="303"/>
      <c r="D30" s="303"/>
      <c r="E30" s="303"/>
      <c r="F30" s="303"/>
      <c r="G30" s="303"/>
      <c r="H30" s="303"/>
      <c r="I30" s="303"/>
      <c r="J30" s="303"/>
      <c r="K30" s="303"/>
      <c r="L30" s="303"/>
      <c r="M30" s="303"/>
      <c r="N30" s="303"/>
      <c r="R30" s="280"/>
      <c r="S30" s="281"/>
      <c r="T30" s="282"/>
      <c r="U30" s="271"/>
      <c r="V30" s="272"/>
      <c r="W30" s="273"/>
    </row>
    <row r="31" spans="1:23" ht="15" x14ac:dyDescent="0.25">
      <c r="A31" s="38" t="s">
        <v>56</v>
      </c>
      <c r="B31" s="39" t="s">
        <v>57</v>
      </c>
      <c r="C31" s="39">
        <v>2026</v>
      </c>
      <c r="D31" s="39">
        <v>2027</v>
      </c>
      <c r="E31" s="39">
        <v>2028</v>
      </c>
      <c r="F31" s="39">
        <v>2029</v>
      </c>
      <c r="G31" s="39">
        <v>2030</v>
      </c>
      <c r="H31" s="39">
        <v>2031</v>
      </c>
      <c r="I31" s="39">
        <v>2032</v>
      </c>
      <c r="J31" s="39">
        <v>2033</v>
      </c>
      <c r="K31" s="39">
        <v>2034</v>
      </c>
      <c r="L31" s="39">
        <v>2035</v>
      </c>
      <c r="M31" s="260">
        <v>2036</v>
      </c>
      <c r="N31" s="39" t="s">
        <v>58</v>
      </c>
      <c r="R31" s="280"/>
      <c r="S31" s="281"/>
      <c r="T31" s="282"/>
      <c r="U31" s="271"/>
      <c r="V31" s="272"/>
      <c r="W31" s="273"/>
    </row>
    <row r="32" spans="1:23" ht="15" x14ac:dyDescent="0.25">
      <c r="A32" s="40" t="s">
        <v>59</v>
      </c>
      <c r="B32" s="304" t="s">
        <v>60</v>
      </c>
      <c r="C32" s="304"/>
      <c r="D32" s="304"/>
      <c r="E32" s="304"/>
      <c r="F32" s="304"/>
      <c r="G32" s="304"/>
      <c r="H32" s="304"/>
      <c r="I32" s="304"/>
      <c r="J32" s="304"/>
      <c r="K32" s="304"/>
      <c r="L32" s="304"/>
      <c r="M32" s="304"/>
      <c r="N32" s="304"/>
      <c r="R32" s="280"/>
      <c r="S32" s="281"/>
      <c r="T32" s="282"/>
      <c r="U32" s="271"/>
      <c r="V32" s="272"/>
      <c r="W32" s="273"/>
    </row>
    <row r="33" spans="1:23" ht="15" x14ac:dyDescent="0.25">
      <c r="A33" s="41">
        <v>4</v>
      </c>
      <c r="B33" s="305" t="s">
        <v>61</v>
      </c>
      <c r="C33" s="305"/>
      <c r="D33" s="305"/>
      <c r="E33" s="305"/>
      <c r="F33" s="305"/>
      <c r="G33" s="305"/>
      <c r="H33" s="305"/>
      <c r="I33" s="305"/>
      <c r="J33" s="305"/>
      <c r="K33" s="305"/>
      <c r="L33" s="305"/>
      <c r="M33" s="305"/>
      <c r="N33" s="305"/>
      <c r="R33" s="280"/>
      <c r="S33" s="281"/>
      <c r="T33" s="282"/>
      <c r="U33" s="271"/>
      <c r="V33" s="272"/>
      <c r="W33" s="273"/>
    </row>
    <row r="34" spans="1:23" ht="30" x14ac:dyDescent="0.2">
      <c r="A34" s="42" t="s">
        <v>62</v>
      </c>
      <c r="B34" s="43" t="s">
        <v>63</v>
      </c>
      <c r="C34" s="44">
        <v>0</v>
      </c>
      <c r="D34" s="44">
        <v>1000000</v>
      </c>
      <c r="E34" s="45">
        <v>6138766</v>
      </c>
      <c r="F34" s="44">
        <v>21000000</v>
      </c>
      <c r="G34" s="44">
        <v>30000000</v>
      </c>
      <c r="H34" s="44">
        <v>7000000</v>
      </c>
      <c r="I34" s="44">
        <v>19500000</v>
      </c>
      <c r="J34" s="44">
        <v>0</v>
      </c>
      <c r="K34" s="44">
        <v>12000000</v>
      </c>
      <c r="L34" s="44">
        <v>60000000</v>
      </c>
      <c r="M34" s="44">
        <v>0</v>
      </c>
      <c r="N34" s="46">
        <f>SUM(C34:M34)</f>
        <v>156638766</v>
      </c>
      <c r="R34" s="280"/>
      <c r="S34" s="281"/>
      <c r="T34" s="282"/>
      <c r="U34" s="271"/>
      <c r="V34" s="272"/>
      <c r="W34" s="273"/>
    </row>
    <row r="35" spans="1:23" ht="30" x14ac:dyDescent="0.2">
      <c r="A35" s="42" t="s">
        <v>64</v>
      </c>
      <c r="B35" s="47" t="s">
        <v>65</v>
      </c>
      <c r="C35" s="44">
        <v>0</v>
      </c>
      <c r="D35" s="44">
        <v>0</v>
      </c>
      <c r="E35" s="44">
        <v>6000000</v>
      </c>
      <c r="F35" s="44">
        <v>1500000</v>
      </c>
      <c r="G35" s="44">
        <v>0</v>
      </c>
      <c r="H35" s="44">
        <v>0</v>
      </c>
      <c r="I35" s="45">
        <v>2000000</v>
      </c>
      <c r="J35" s="44">
        <v>0</v>
      </c>
      <c r="K35" s="45">
        <v>0</v>
      </c>
      <c r="L35" s="45">
        <v>4500000</v>
      </c>
      <c r="M35" s="44">
        <v>0</v>
      </c>
      <c r="N35" s="46">
        <f>SUM(C35:M35)</f>
        <v>14000000</v>
      </c>
      <c r="R35" s="280"/>
      <c r="S35" s="281"/>
      <c r="T35" s="282"/>
      <c r="U35" s="271"/>
      <c r="V35" s="272"/>
      <c r="W35" s="273"/>
    </row>
    <row r="36" spans="1:23" ht="15" x14ac:dyDescent="0.2">
      <c r="A36" s="42" t="s">
        <v>66</v>
      </c>
      <c r="B36" s="47" t="s">
        <v>67</v>
      </c>
      <c r="C36" s="44">
        <v>0</v>
      </c>
      <c r="D36" s="45">
        <v>0</v>
      </c>
      <c r="E36" s="45">
        <v>0</v>
      </c>
      <c r="F36" s="45">
        <v>0</v>
      </c>
      <c r="G36" s="45">
        <v>0</v>
      </c>
      <c r="H36" s="45">
        <v>0</v>
      </c>
      <c r="I36" s="45">
        <v>0</v>
      </c>
      <c r="J36" s="45">
        <v>0</v>
      </c>
      <c r="K36" s="45">
        <v>0</v>
      </c>
      <c r="L36" s="45">
        <v>0</v>
      </c>
      <c r="M36" s="45">
        <v>0</v>
      </c>
      <c r="N36" s="46">
        <f>SUM(C36:M36)</f>
        <v>0</v>
      </c>
      <c r="R36" s="280"/>
      <c r="S36" s="281"/>
      <c r="T36" s="282"/>
      <c r="U36" s="271"/>
      <c r="V36" s="272"/>
      <c r="W36" s="273"/>
    </row>
    <row r="37" spans="1:23" ht="30" x14ac:dyDescent="0.2">
      <c r="A37" s="42" t="s">
        <v>68</v>
      </c>
      <c r="B37" s="48" t="s">
        <v>69</v>
      </c>
      <c r="C37" s="189">
        <v>0</v>
      </c>
      <c r="D37" s="190">
        <v>35000</v>
      </c>
      <c r="E37" s="190">
        <v>35000</v>
      </c>
      <c r="F37" s="190">
        <v>0</v>
      </c>
      <c r="G37" s="191">
        <v>0</v>
      </c>
      <c r="H37" s="190">
        <v>0</v>
      </c>
      <c r="I37" s="190">
        <v>0</v>
      </c>
      <c r="J37" s="190">
        <v>0</v>
      </c>
      <c r="K37" s="190">
        <v>0</v>
      </c>
      <c r="L37" s="190">
        <v>0</v>
      </c>
      <c r="M37" s="190">
        <v>0</v>
      </c>
      <c r="N37" s="46">
        <f>SUM(C37:M37)</f>
        <v>70000</v>
      </c>
      <c r="R37" s="280"/>
      <c r="S37" s="281"/>
      <c r="T37" s="282"/>
      <c r="U37" s="271"/>
      <c r="V37" s="272"/>
      <c r="W37" s="273"/>
    </row>
    <row r="38" spans="1:23" ht="24" customHeight="1" x14ac:dyDescent="0.2">
      <c r="A38" s="118"/>
      <c r="B38" s="118" t="s">
        <v>86</v>
      </c>
      <c r="C38" s="119"/>
      <c r="D38" s="120">
        <f>SUM(D34:D37)</f>
        <v>1035000</v>
      </c>
      <c r="E38" s="120">
        <f t="shared" ref="E38:N38" si="12">SUM(E34:E37)</f>
        <v>12173766</v>
      </c>
      <c r="F38" s="120">
        <f t="shared" si="12"/>
        <v>22500000</v>
      </c>
      <c r="G38" s="120">
        <f t="shared" si="12"/>
        <v>30000000</v>
      </c>
      <c r="H38" s="120">
        <f t="shared" si="12"/>
        <v>7000000</v>
      </c>
      <c r="I38" s="120">
        <f t="shared" si="12"/>
        <v>21500000</v>
      </c>
      <c r="J38" s="120">
        <f t="shared" si="12"/>
        <v>0</v>
      </c>
      <c r="K38" s="120">
        <f t="shared" si="12"/>
        <v>12000000</v>
      </c>
      <c r="L38" s="120">
        <f t="shared" si="12"/>
        <v>64500000</v>
      </c>
      <c r="M38" s="120">
        <f t="shared" si="12"/>
        <v>0</v>
      </c>
      <c r="N38" s="120">
        <f t="shared" si="12"/>
        <v>170708766</v>
      </c>
      <c r="R38" s="280"/>
      <c r="S38" s="281"/>
      <c r="T38" s="282"/>
      <c r="U38" s="271"/>
      <c r="V38" s="272"/>
      <c r="W38" s="273"/>
    </row>
    <row r="39" spans="1:23" ht="26.25" customHeight="1" x14ac:dyDescent="0.25">
      <c r="A39" s="49"/>
      <c r="B39" s="110" t="s">
        <v>95</v>
      </c>
      <c r="C39" s="113">
        <v>103</v>
      </c>
      <c r="D39" s="117">
        <v>102.6</v>
      </c>
      <c r="E39" s="117">
        <v>102.5</v>
      </c>
      <c r="F39" s="117">
        <v>102.4</v>
      </c>
      <c r="G39" s="259">
        <v>102.5</v>
      </c>
      <c r="H39" s="259">
        <v>102.5</v>
      </c>
      <c r="I39" s="259">
        <v>102.5</v>
      </c>
      <c r="J39" s="259">
        <v>102.5</v>
      </c>
      <c r="K39" s="259">
        <v>102.5</v>
      </c>
      <c r="L39" s="259">
        <v>102.5</v>
      </c>
      <c r="M39" s="259">
        <v>102.5</v>
      </c>
      <c r="N39" s="49"/>
      <c r="R39" s="280"/>
      <c r="S39" s="281"/>
      <c r="T39" s="282"/>
      <c r="U39" s="271"/>
      <c r="V39" s="272"/>
      <c r="W39" s="273"/>
    </row>
    <row r="40" spans="1:23" ht="30" x14ac:dyDescent="0.25">
      <c r="A40" s="49"/>
      <c r="B40" s="112" t="s">
        <v>96</v>
      </c>
      <c r="C40" s="114">
        <v>0</v>
      </c>
      <c r="D40" s="114">
        <v>1.0620000000000001</v>
      </c>
      <c r="E40" s="114">
        <v>12.478</v>
      </c>
      <c r="F40" s="114">
        <v>23.04</v>
      </c>
      <c r="G40" s="261">
        <v>30.75</v>
      </c>
      <c r="H40" s="261">
        <v>7.1749999999999998</v>
      </c>
      <c r="I40" s="261">
        <v>22.038</v>
      </c>
      <c r="J40" s="261">
        <v>0</v>
      </c>
      <c r="K40" s="261">
        <v>12.3</v>
      </c>
      <c r="L40" s="261">
        <v>66.113</v>
      </c>
      <c r="M40" s="261">
        <v>0</v>
      </c>
      <c r="N40" s="115">
        <f>SUM(C40:M40)</f>
        <v>174.95599999999999</v>
      </c>
      <c r="R40" s="280"/>
      <c r="S40" s="281"/>
      <c r="T40" s="282"/>
      <c r="U40" s="271"/>
      <c r="V40" s="272"/>
      <c r="W40" s="273"/>
    </row>
    <row r="41" spans="1:23" ht="15" x14ac:dyDescent="0.25">
      <c r="A41" s="49"/>
      <c r="B41" s="111"/>
      <c r="C41" s="114">
        <v>0</v>
      </c>
      <c r="D41" s="121">
        <f>(SUM(D34:D37)*D39%)</f>
        <v>1061910</v>
      </c>
      <c r="E41" s="121">
        <f t="shared" ref="E41:M41" si="13">(SUM(E34:E37)*E39%)</f>
        <v>12478110.149999999</v>
      </c>
      <c r="F41" s="122">
        <f t="shared" si="13"/>
        <v>23040000</v>
      </c>
      <c r="G41" s="121">
        <f t="shared" si="13"/>
        <v>30749999.999999996</v>
      </c>
      <c r="H41" s="121">
        <f t="shared" si="13"/>
        <v>7174999.9999999991</v>
      </c>
      <c r="I41" s="121">
        <f t="shared" si="13"/>
        <v>22037499.999999996</v>
      </c>
      <c r="J41" s="121">
        <f t="shared" si="13"/>
        <v>0</v>
      </c>
      <c r="K41" s="121">
        <f t="shared" si="13"/>
        <v>12299999.999999998</v>
      </c>
      <c r="L41" s="121">
        <f t="shared" si="13"/>
        <v>66112499.999999993</v>
      </c>
      <c r="M41" s="121">
        <f t="shared" si="13"/>
        <v>0</v>
      </c>
      <c r="N41" s="121">
        <f>(SUM(C41:M41))</f>
        <v>174955020.14999998</v>
      </c>
      <c r="R41" s="280"/>
      <c r="S41" s="281"/>
      <c r="T41" s="282"/>
      <c r="U41" s="271"/>
      <c r="V41" s="272"/>
      <c r="W41" s="273"/>
    </row>
    <row r="42" spans="1:23" x14ac:dyDescent="0.2">
      <c r="R42" s="280"/>
      <c r="S42" s="281"/>
      <c r="T42" s="282"/>
      <c r="U42" s="271"/>
      <c r="V42" s="272"/>
      <c r="W42" s="273"/>
    </row>
    <row r="43" spans="1:23" ht="29.25" x14ac:dyDescent="0.25">
      <c r="B43" s="192" t="s">
        <v>111</v>
      </c>
      <c r="C43" s="193"/>
      <c r="D43" s="193">
        <v>0.84099999999999997</v>
      </c>
      <c r="E43" s="193">
        <v>0.84099999999999997</v>
      </c>
      <c r="F43" s="193">
        <v>0.84099999999999997</v>
      </c>
      <c r="G43" s="193">
        <v>0.84099999999999997</v>
      </c>
      <c r="H43" s="193">
        <v>0.84099999999999997</v>
      </c>
      <c r="I43" s="193">
        <v>0.84099999999999997</v>
      </c>
      <c r="J43" s="193">
        <v>0.84099999999999997</v>
      </c>
      <c r="K43" s="193">
        <v>0.84099999999999997</v>
      </c>
      <c r="L43" s="193">
        <v>0.84099999999999997</v>
      </c>
      <c r="M43" s="193">
        <v>0.84099999999999997</v>
      </c>
      <c r="N43" s="212">
        <f t="shared" ref="N43:N44" si="14">SUM(D43:M43)</f>
        <v>8.41</v>
      </c>
      <c r="R43" s="280"/>
      <c r="S43" s="281"/>
      <c r="T43" s="282"/>
      <c r="U43" s="271"/>
      <c r="V43" s="272"/>
      <c r="W43" s="273"/>
    </row>
    <row r="44" spans="1:23" ht="45" x14ac:dyDescent="0.25">
      <c r="B44" s="195" t="s">
        <v>112</v>
      </c>
      <c r="C44" s="193"/>
      <c r="D44" s="193">
        <v>0.221</v>
      </c>
      <c r="E44" s="193">
        <v>0.221</v>
      </c>
      <c r="F44" s="193">
        <v>0.221</v>
      </c>
      <c r="G44" s="193">
        <v>0.221</v>
      </c>
      <c r="H44" s="193">
        <v>0.221</v>
      </c>
      <c r="I44" s="193">
        <v>0.221</v>
      </c>
      <c r="J44" s="193">
        <v>0.221</v>
      </c>
      <c r="K44" s="193">
        <v>0.221</v>
      </c>
      <c r="L44" s="193">
        <v>0.221</v>
      </c>
      <c r="M44" s="193">
        <v>0.221</v>
      </c>
      <c r="N44" s="212">
        <f t="shared" si="14"/>
        <v>2.2100000000000004</v>
      </c>
      <c r="R44" s="280"/>
      <c r="S44" s="281"/>
      <c r="T44" s="282"/>
      <c r="U44" s="271"/>
      <c r="V44" s="272"/>
      <c r="W44" s="273"/>
    </row>
    <row r="45" spans="1:23" ht="29.25" x14ac:dyDescent="0.25">
      <c r="B45" s="192" t="s">
        <v>113</v>
      </c>
      <c r="C45" s="193"/>
      <c r="D45" s="193">
        <v>0.90300000000000002</v>
      </c>
      <c r="E45" s="193">
        <v>0.90300000000000002</v>
      </c>
      <c r="F45" s="193">
        <v>0.90300000000000002</v>
      </c>
      <c r="G45" s="193">
        <v>0.45200000000000001</v>
      </c>
      <c r="H45" s="193">
        <v>0.45200000000000001</v>
      </c>
      <c r="I45" s="193">
        <v>0.45200000000000001</v>
      </c>
      <c r="J45" s="193">
        <v>0.45200000000000001</v>
      </c>
      <c r="K45" s="193">
        <v>0.45200000000000001</v>
      </c>
      <c r="L45" s="193">
        <v>0.45200000000000001</v>
      </c>
      <c r="M45" s="193">
        <v>0.45200000000000001</v>
      </c>
      <c r="N45" s="194">
        <f>SUM(D45:M45)</f>
        <v>5.8730000000000002</v>
      </c>
      <c r="R45" s="280"/>
      <c r="S45" s="281"/>
      <c r="T45" s="282"/>
      <c r="U45" s="271"/>
      <c r="V45" s="272"/>
      <c r="W45" s="273"/>
    </row>
    <row r="46" spans="1:23" ht="15" x14ac:dyDescent="0.25">
      <c r="B46" s="200" t="s">
        <v>114</v>
      </c>
      <c r="C46" s="200">
        <f t="shared" ref="C46:N46" si="15">SUM(C43:C45)</f>
        <v>0</v>
      </c>
      <c r="D46" s="200">
        <f t="shared" si="15"/>
        <v>1.9650000000000001</v>
      </c>
      <c r="E46" s="200">
        <f t="shared" si="15"/>
        <v>1.9650000000000001</v>
      </c>
      <c r="F46" s="200">
        <f t="shared" si="15"/>
        <v>1.9650000000000001</v>
      </c>
      <c r="G46" s="200">
        <f t="shared" si="15"/>
        <v>1.514</v>
      </c>
      <c r="H46" s="200">
        <f t="shared" si="15"/>
        <v>1.514</v>
      </c>
      <c r="I46" s="200">
        <f t="shared" si="15"/>
        <v>1.514</v>
      </c>
      <c r="J46" s="200">
        <f t="shared" si="15"/>
        <v>1.514</v>
      </c>
      <c r="K46" s="200">
        <f t="shared" si="15"/>
        <v>1.514</v>
      </c>
      <c r="L46" s="200">
        <f t="shared" si="15"/>
        <v>1.514</v>
      </c>
      <c r="M46" s="200">
        <f t="shared" si="15"/>
        <v>1.514</v>
      </c>
      <c r="N46" s="200">
        <f t="shared" si="15"/>
        <v>16.493000000000002</v>
      </c>
      <c r="R46" s="280"/>
      <c r="S46" s="281"/>
      <c r="T46" s="282"/>
      <c r="U46" s="271"/>
      <c r="V46" s="272"/>
      <c r="W46" s="273"/>
    </row>
    <row r="47" spans="1:23" x14ac:dyDescent="0.2">
      <c r="B47" s="196" t="s">
        <v>14</v>
      </c>
      <c r="C47" s="196"/>
      <c r="D47" s="197">
        <f>D46-D48</f>
        <v>0.29500000000000015</v>
      </c>
      <c r="E47" s="197">
        <f t="shared" ref="E47:N47" si="16">E46-E48</f>
        <v>0.29500000000000015</v>
      </c>
      <c r="F47" s="197">
        <f t="shared" si="16"/>
        <v>0.29500000000000015</v>
      </c>
      <c r="G47" s="197">
        <f t="shared" si="16"/>
        <v>0.22700000000000009</v>
      </c>
      <c r="H47" s="197">
        <f t="shared" si="16"/>
        <v>0.22700000000000009</v>
      </c>
      <c r="I47" s="197">
        <f t="shared" si="16"/>
        <v>0.22700000000000009</v>
      </c>
      <c r="J47" s="197">
        <f t="shared" si="16"/>
        <v>0.22700000000000009</v>
      </c>
      <c r="K47" s="197">
        <f t="shared" si="16"/>
        <v>0.22700000000000009</v>
      </c>
      <c r="L47" s="197">
        <f t="shared" si="16"/>
        <v>0.22700000000000009</v>
      </c>
      <c r="M47" s="197">
        <f t="shared" si="16"/>
        <v>0.22700000000000009</v>
      </c>
      <c r="N47" s="198">
        <f t="shared" si="16"/>
        <v>2.474000000000002</v>
      </c>
      <c r="R47" s="280"/>
      <c r="S47" s="281"/>
      <c r="T47" s="282"/>
      <c r="U47" s="271"/>
      <c r="V47" s="272"/>
      <c r="W47" s="273"/>
    </row>
    <row r="48" spans="1:23" ht="28.5" x14ac:dyDescent="0.2">
      <c r="B48" s="199" t="s">
        <v>115</v>
      </c>
      <c r="C48" s="196"/>
      <c r="D48" s="197">
        <f>ROUND(D46*0.85,3)</f>
        <v>1.67</v>
      </c>
      <c r="E48" s="197">
        <f t="shared" ref="E48:N48" si="17">ROUND(E46*0.85,3)</f>
        <v>1.67</v>
      </c>
      <c r="F48" s="197">
        <f t="shared" si="17"/>
        <v>1.67</v>
      </c>
      <c r="G48" s="197">
        <f t="shared" si="17"/>
        <v>1.2869999999999999</v>
      </c>
      <c r="H48" s="197">
        <f t="shared" si="17"/>
        <v>1.2869999999999999</v>
      </c>
      <c r="I48" s="197">
        <f t="shared" si="17"/>
        <v>1.2869999999999999</v>
      </c>
      <c r="J48" s="197">
        <f t="shared" si="17"/>
        <v>1.2869999999999999</v>
      </c>
      <c r="K48" s="197">
        <f t="shared" si="17"/>
        <v>1.2869999999999999</v>
      </c>
      <c r="L48" s="197">
        <f t="shared" si="17"/>
        <v>1.2869999999999999</v>
      </c>
      <c r="M48" s="197">
        <f t="shared" si="17"/>
        <v>1.2869999999999999</v>
      </c>
      <c r="N48" s="198">
        <f t="shared" si="17"/>
        <v>14.019</v>
      </c>
      <c r="R48" s="280"/>
      <c r="S48" s="281"/>
      <c r="T48" s="282"/>
      <c r="U48" s="271"/>
      <c r="V48" s="272"/>
      <c r="W48" s="273"/>
    </row>
    <row r="49" spans="18:23" ht="371.25" hidden="1" customHeight="1" thickBot="1" x14ac:dyDescent="0.25">
      <c r="R49" s="283"/>
      <c r="S49" s="284"/>
      <c r="T49" s="285"/>
      <c r="U49" s="274"/>
      <c r="V49" s="275"/>
      <c r="W49" s="276"/>
    </row>
  </sheetData>
  <mergeCells count="10">
    <mergeCell ref="U5:W49"/>
    <mergeCell ref="R5:T49"/>
    <mergeCell ref="U3:W4"/>
    <mergeCell ref="B1:N2"/>
    <mergeCell ref="A3:A22"/>
    <mergeCell ref="B3:B4"/>
    <mergeCell ref="R3:T4"/>
    <mergeCell ref="A30:N30"/>
    <mergeCell ref="B32:N32"/>
    <mergeCell ref="B33:N33"/>
  </mergeCell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
  <sheetViews>
    <sheetView topLeftCell="F11" zoomScale="70" zoomScaleNormal="70" workbookViewId="0">
      <selection activeCell="R5" sqref="R5:T34"/>
    </sheetView>
  </sheetViews>
  <sheetFormatPr defaultRowHeight="14.25" x14ac:dyDescent="0.2"/>
  <cols>
    <col min="1" max="1" width="9" customWidth="1"/>
    <col min="2" max="2" width="22.125" customWidth="1"/>
    <col min="3" max="3" width="7.75" customWidth="1"/>
    <col min="4" max="13" width="9" customWidth="1"/>
    <col min="14" max="14" width="12.625" bestFit="1" customWidth="1"/>
    <col min="15" max="15" width="9" customWidth="1"/>
    <col min="20" max="20" width="59.875" customWidth="1"/>
    <col min="23" max="23" width="14.25" customWidth="1"/>
    <col min="24" max="24" width="14.375" customWidth="1"/>
  </cols>
  <sheetData>
    <row r="1" spans="1:26" ht="15" x14ac:dyDescent="0.25">
      <c r="A1" s="51"/>
      <c r="B1" s="292" t="s">
        <v>34</v>
      </c>
      <c r="C1" s="292"/>
      <c r="D1" s="292"/>
      <c r="E1" s="292"/>
      <c r="F1" s="292"/>
      <c r="G1" s="292"/>
      <c r="H1" s="292"/>
      <c r="I1" s="292"/>
      <c r="J1" s="292"/>
      <c r="K1" s="292"/>
      <c r="L1" s="292"/>
      <c r="M1" s="292"/>
      <c r="N1" s="292"/>
    </row>
    <row r="2" spans="1:26" ht="15.75" thickBot="1" x14ac:dyDescent="0.25">
      <c r="A2" s="58" t="s">
        <v>0</v>
      </c>
      <c r="B2" s="292"/>
      <c r="C2" s="292"/>
      <c r="D2" s="292"/>
      <c r="E2" s="292"/>
      <c r="F2" s="292"/>
      <c r="G2" s="292"/>
      <c r="H2" s="292"/>
      <c r="I2" s="292"/>
      <c r="J2" s="292"/>
      <c r="K2" s="292"/>
      <c r="L2" s="292"/>
      <c r="M2" s="292"/>
      <c r="N2" s="292"/>
    </row>
    <row r="3" spans="1:26" ht="15" x14ac:dyDescent="0.25">
      <c r="A3" s="306" t="s">
        <v>35</v>
      </c>
      <c r="B3" s="295" t="s">
        <v>2</v>
      </c>
      <c r="C3" s="52">
        <v>0</v>
      </c>
      <c r="D3">
        <v>1</v>
      </c>
      <c r="E3" s="52">
        <v>2</v>
      </c>
      <c r="F3" s="52">
        <v>3</v>
      </c>
      <c r="G3" s="52">
        <v>4</v>
      </c>
      <c r="H3" s="52">
        <v>5</v>
      </c>
      <c r="I3" s="52">
        <v>6</v>
      </c>
      <c r="J3" s="52">
        <v>7</v>
      </c>
      <c r="K3" s="52">
        <v>8</v>
      </c>
      <c r="L3" s="52">
        <v>9</v>
      </c>
      <c r="M3" s="153">
        <v>10</v>
      </c>
      <c r="N3" s="61" t="s">
        <v>3</v>
      </c>
      <c r="R3" s="297" t="s">
        <v>51</v>
      </c>
      <c r="S3" s="298"/>
      <c r="T3" s="299"/>
      <c r="U3" s="307" t="s">
        <v>52</v>
      </c>
      <c r="V3" s="308"/>
      <c r="W3" s="309"/>
    </row>
    <row r="4" spans="1:26" ht="15.75" thickBot="1" x14ac:dyDescent="0.3">
      <c r="A4" s="306"/>
      <c r="B4" s="295"/>
      <c r="C4" s="154" t="s">
        <v>4</v>
      </c>
      <c r="D4" s="52" t="s">
        <v>5</v>
      </c>
      <c r="E4" s="52" t="s">
        <v>6</v>
      </c>
      <c r="F4" s="52" t="s">
        <v>7</v>
      </c>
      <c r="G4" s="52" t="s">
        <v>8</v>
      </c>
      <c r="H4" s="52" t="s">
        <v>9</v>
      </c>
      <c r="I4" s="52" t="s">
        <v>10</v>
      </c>
      <c r="J4" s="52" t="s">
        <v>11</v>
      </c>
      <c r="K4" s="52" t="s">
        <v>12</v>
      </c>
      <c r="L4" s="144" t="s">
        <v>48</v>
      </c>
      <c r="M4" s="148" t="s">
        <v>108</v>
      </c>
      <c r="N4" s="159"/>
      <c r="R4" s="300"/>
      <c r="S4" s="301"/>
      <c r="T4" s="302"/>
      <c r="U4" s="310"/>
      <c r="V4" s="311"/>
      <c r="W4" s="312"/>
    </row>
    <row r="5" spans="1:26" ht="15" x14ac:dyDescent="0.25">
      <c r="A5" s="306"/>
      <c r="B5" s="79" t="s">
        <v>13</v>
      </c>
      <c r="C5" s="158">
        <f t="shared" ref="C5:M5" si="0">SUM(C6:C11)</f>
        <v>0</v>
      </c>
      <c r="D5" s="80">
        <f t="shared" si="0"/>
        <v>0.17200000000000001</v>
      </c>
      <c r="E5" s="66">
        <f t="shared" si="0"/>
        <v>0.17499999999999999</v>
      </c>
      <c r="F5" s="66">
        <f t="shared" si="0"/>
        <v>0.18</v>
      </c>
      <c r="G5" s="66">
        <f t="shared" si="0"/>
        <v>0.184</v>
      </c>
      <c r="H5" s="66">
        <f t="shared" si="0"/>
        <v>0.189</v>
      </c>
      <c r="I5" s="66">
        <f t="shared" si="0"/>
        <v>0.19400000000000001</v>
      </c>
      <c r="J5" s="66">
        <f t="shared" si="0"/>
        <v>0.19800000000000001</v>
      </c>
      <c r="K5" s="66">
        <f t="shared" si="0"/>
        <v>0.20500000000000002</v>
      </c>
      <c r="L5" s="145">
        <f t="shared" si="0"/>
        <v>0.21000000000000002</v>
      </c>
      <c r="M5" s="145">
        <f t="shared" si="0"/>
        <v>0.21400000000000002</v>
      </c>
      <c r="N5" s="161">
        <f t="shared" ref="N5:N14" si="1">SUM(C5:M5)</f>
        <v>1.9209999999999998</v>
      </c>
      <c r="R5" s="313" t="s">
        <v>125</v>
      </c>
      <c r="S5" s="314"/>
      <c r="T5" s="315"/>
      <c r="U5" s="322" t="s">
        <v>53</v>
      </c>
      <c r="V5" s="323"/>
      <c r="W5" s="324"/>
    </row>
    <row r="6" spans="1:26" ht="15" x14ac:dyDescent="0.25">
      <c r="A6" s="306"/>
      <c r="B6" s="71" t="s">
        <v>14</v>
      </c>
      <c r="C6" s="155">
        <v>0</v>
      </c>
      <c r="D6" s="73">
        <v>6.0000000000000001E-3</v>
      </c>
      <c r="E6" s="73">
        <v>6.0000000000000001E-3</v>
      </c>
      <c r="F6" s="73">
        <v>6.0000000000000001E-3</v>
      </c>
      <c r="G6" s="73">
        <v>6.0000000000000001E-3</v>
      </c>
      <c r="H6" s="73">
        <v>6.0000000000000001E-3</v>
      </c>
      <c r="I6" s="73">
        <v>6.0000000000000001E-3</v>
      </c>
      <c r="J6" s="73">
        <v>6.0000000000000001E-3</v>
      </c>
      <c r="K6" s="73">
        <v>7.0000000000000001E-3</v>
      </c>
      <c r="L6" s="146">
        <v>7.0000000000000001E-3</v>
      </c>
      <c r="M6" s="73">
        <v>7.0000000000000001E-3</v>
      </c>
      <c r="N6" s="160">
        <f t="shared" si="1"/>
        <v>6.3E-2</v>
      </c>
      <c r="R6" s="316"/>
      <c r="S6" s="317"/>
      <c r="T6" s="318"/>
      <c r="U6" s="325"/>
      <c r="V6" s="326"/>
      <c r="W6" s="327"/>
    </row>
    <row r="7" spans="1:26" ht="15" x14ac:dyDescent="0.25">
      <c r="A7" s="306"/>
      <c r="B7" s="71" t="s">
        <v>15</v>
      </c>
      <c r="C7" s="155">
        <v>0</v>
      </c>
      <c r="D7" s="73">
        <v>3.2000000000000001E-2</v>
      </c>
      <c r="E7" s="73">
        <v>3.2000000000000001E-2</v>
      </c>
      <c r="F7" s="73">
        <v>3.3000000000000002E-2</v>
      </c>
      <c r="G7" s="73">
        <v>3.4000000000000002E-2</v>
      </c>
      <c r="H7" s="73">
        <v>3.5000000000000003E-2</v>
      </c>
      <c r="I7" s="73">
        <v>3.5999999999999997E-2</v>
      </c>
      <c r="J7" s="73">
        <v>3.6999999999999998E-2</v>
      </c>
      <c r="K7" s="73">
        <v>3.7999999999999999E-2</v>
      </c>
      <c r="L7" s="146">
        <v>3.9E-2</v>
      </c>
      <c r="M7" s="73">
        <v>3.9E-2</v>
      </c>
      <c r="N7" s="149">
        <f t="shared" si="1"/>
        <v>0.35499999999999998</v>
      </c>
      <c r="R7" s="316"/>
      <c r="S7" s="317"/>
      <c r="T7" s="318"/>
      <c r="U7" s="325"/>
      <c r="V7" s="326"/>
      <c r="W7" s="327"/>
    </row>
    <row r="8" spans="1:26" ht="15" x14ac:dyDescent="0.25">
      <c r="A8" s="306"/>
      <c r="B8" s="71" t="s">
        <v>16</v>
      </c>
      <c r="C8" s="155">
        <v>0</v>
      </c>
      <c r="D8" s="75">
        <v>2.5000000000000001E-2</v>
      </c>
      <c r="E8" s="75">
        <v>2.5999999999999999E-2</v>
      </c>
      <c r="F8" s="75">
        <v>2.7E-2</v>
      </c>
      <c r="G8" s="75">
        <v>2.7E-2</v>
      </c>
      <c r="H8" s="75">
        <v>2.8000000000000001E-2</v>
      </c>
      <c r="I8" s="75">
        <v>2.9000000000000001E-2</v>
      </c>
      <c r="J8" s="75">
        <v>2.9000000000000001E-2</v>
      </c>
      <c r="K8" s="75">
        <v>0.03</v>
      </c>
      <c r="L8" s="147">
        <v>3.1E-2</v>
      </c>
      <c r="M8" s="75">
        <v>3.2000000000000001E-2</v>
      </c>
      <c r="N8" s="150">
        <f t="shared" si="1"/>
        <v>0.28400000000000003</v>
      </c>
      <c r="R8" s="316"/>
      <c r="S8" s="317"/>
      <c r="T8" s="318"/>
      <c r="U8" s="325"/>
      <c r="V8" s="326"/>
      <c r="W8" s="327"/>
    </row>
    <row r="9" spans="1:26" ht="15" x14ac:dyDescent="0.25">
      <c r="A9" s="306"/>
      <c r="B9" s="71" t="s">
        <v>17</v>
      </c>
      <c r="C9" s="155">
        <v>0</v>
      </c>
      <c r="D9" s="75">
        <v>0.10100000000000001</v>
      </c>
      <c r="E9" s="75">
        <v>0.10299999999999999</v>
      </c>
      <c r="F9" s="75">
        <v>0.106</v>
      </c>
      <c r="G9" s="75">
        <v>0.108</v>
      </c>
      <c r="H9" s="75">
        <v>0.111</v>
      </c>
      <c r="I9" s="75">
        <v>0.114</v>
      </c>
      <c r="J9" s="75">
        <v>0.11700000000000001</v>
      </c>
      <c r="K9" s="75">
        <v>0.12</v>
      </c>
      <c r="L9" s="147">
        <v>0.123</v>
      </c>
      <c r="M9" s="75">
        <v>0.126</v>
      </c>
      <c r="N9" s="150">
        <f t="shared" si="1"/>
        <v>1.129</v>
      </c>
      <c r="R9" s="316"/>
      <c r="S9" s="317"/>
      <c r="T9" s="318"/>
      <c r="U9" s="325"/>
      <c r="V9" s="326"/>
      <c r="W9" s="327"/>
    </row>
    <row r="10" spans="1:26" ht="15" x14ac:dyDescent="0.25">
      <c r="A10" s="306"/>
      <c r="B10" s="71" t="s">
        <v>18</v>
      </c>
      <c r="C10" s="155">
        <v>0</v>
      </c>
      <c r="D10" s="75">
        <v>3.0000000000000001E-3</v>
      </c>
      <c r="E10" s="75">
        <v>3.0000000000000001E-3</v>
      </c>
      <c r="F10" s="75">
        <v>3.0000000000000001E-3</v>
      </c>
      <c r="G10" s="75">
        <v>4.0000000000000001E-3</v>
      </c>
      <c r="H10" s="75">
        <v>4.0000000000000001E-3</v>
      </c>
      <c r="I10" s="75">
        <v>4.0000000000000001E-3</v>
      </c>
      <c r="J10" s="75">
        <v>4.0000000000000001E-3</v>
      </c>
      <c r="K10" s="75">
        <v>4.0000000000000001E-3</v>
      </c>
      <c r="L10" s="147">
        <v>4.0000000000000001E-3</v>
      </c>
      <c r="M10" s="75">
        <v>4.0000000000000001E-3</v>
      </c>
      <c r="N10" s="150">
        <f t="shared" si="1"/>
        <v>3.7000000000000005E-2</v>
      </c>
      <c r="P10" t="s">
        <v>90</v>
      </c>
      <c r="R10" s="316"/>
      <c r="S10" s="317"/>
      <c r="T10" s="318"/>
      <c r="U10" s="325"/>
      <c r="V10" s="326"/>
      <c r="W10" s="327"/>
    </row>
    <row r="11" spans="1:26" ht="15" x14ac:dyDescent="0.25">
      <c r="A11" s="306"/>
      <c r="B11" s="71" t="s">
        <v>19</v>
      </c>
      <c r="C11" s="155">
        <v>0</v>
      </c>
      <c r="D11" s="75">
        <v>5.0000000000000001E-3</v>
      </c>
      <c r="E11" s="75">
        <v>5.0000000000000001E-3</v>
      </c>
      <c r="F11" s="75">
        <v>5.0000000000000001E-3</v>
      </c>
      <c r="G11" s="75">
        <v>5.0000000000000001E-3</v>
      </c>
      <c r="H11" s="75">
        <v>5.0000000000000001E-3</v>
      </c>
      <c r="I11" s="75">
        <v>5.0000000000000001E-3</v>
      </c>
      <c r="J11" s="75">
        <v>5.0000000000000001E-3</v>
      </c>
      <c r="K11" s="75">
        <v>6.0000000000000001E-3</v>
      </c>
      <c r="L11" s="147">
        <v>6.0000000000000001E-3</v>
      </c>
      <c r="M11" s="75">
        <v>6.0000000000000001E-3</v>
      </c>
      <c r="N11" s="150">
        <f t="shared" si="1"/>
        <v>5.2999999999999999E-2</v>
      </c>
      <c r="R11" s="316"/>
      <c r="S11" s="317"/>
      <c r="T11" s="318"/>
      <c r="U11" s="325"/>
      <c r="V11" s="326"/>
      <c r="W11" s="327"/>
    </row>
    <row r="12" spans="1:26" ht="15" x14ac:dyDescent="0.25">
      <c r="A12" s="306"/>
      <c r="B12" s="70" t="s">
        <v>20</v>
      </c>
      <c r="C12" s="158">
        <f t="shared" ref="C12:M12" si="2">SUM(C13)</f>
        <v>0</v>
      </c>
      <c r="D12" s="66">
        <f t="shared" si="2"/>
        <v>0.43600000000000005</v>
      </c>
      <c r="E12" s="66">
        <f t="shared" si="2"/>
        <v>0.44700000000000006</v>
      </c>
      <c r="F12" s="66">
        <f t="shared" si="2"/>
        <v>0.45800000000000002</v>
      </c>
      <c r="G12" s="66">
        <f t="shared" si="2"/>
        <v>0.46900000000000003</v>
      </c>
      <c r="H12" s="66">
        <f t="shared" si="2"/>
        <v>0.48200000000000004</v>
      </c>
      <c r="I12" s="66">
        <f t="shared" si="2"/>
        <v>0.49300000000000005</v>
      </c>
      <c r="J12" s="66">
        <f t="shared" si="2"/>
        <v>0.505</v>
      </c>
      <c r="K12" s="66">
        <f t="shared" si="2"/>
        <v>0.51700000000000002</v>
      </c>
      <c r="L12" s="66">
        <f t="shared" si="2"/>
        <v>0.53200000000000003</v>
      </c>
      <c r="M12" s="125">
        <f t="shared" si="2"/>
        <v>0.54499999999999993</v>
      </c>
      <c r="N12" s="66">
        <f t="shared" si="1"/>
        <v>4.8840000000000003</v>
      </c>
      <c r="R12" s="316"/>
      <c r="S12" s="317"/>
      <c r="T12" s="318"/>
      <c r="U12" s="325"/>
      <c r="V12" s="326"/>
      <c r="W12" s="327"/>
    </row>
    <row r="13" spans="1:26" ht="15" x14ac:dyDescent="0.25">
      <c r="A13" s="306"/>
      <c r="B13" s="71" t="s">
        <v>14</v>
      </c>
      <c r="C13" s="156">
        <v>0</v>
      </c>
      <c r="D13" s="77">
        <f t="shared" ref="D13:M13" si="3">D14</f>
        <v>0.43600000000000005</v>
      </c>
      <c r="E13" s="77">
        <f t="shared" si="3"/>
        <v>0.44700000000000006</v>
      </c>
      <c r="F13" s="77">
        <f t="shared" si="3"/>
        <v>0.45800000000000002</v>
      </c>
      <c r="G13" s="77">
        <f t="shared" si="3"/>
        <v>0.46900000000000003</v>
      </c>
      <c r="H13" s="77">
        <f t="shared" si="3"/>
        <v>0.48200000000000004</v>
      </c>
      <c r="I13" s="77">
        <f t="shared" si="3"/>
        <v>0.49300000000000005</v>
      </c>
      <c r="J13" s="77">
        <f t="shared" si="3"/>
        <v>0.505</v>
      </c>
      <c r="K13" s="77">
        <f>K14</f>
        <v>0.51700000000000002</v>
      </c>
      <c r="L13" s="77">
        <f t="shared" si="3"/>
        <v>0.53200000000000003</v>
      </c>
      <c r="M13" s="77">
        <f t="shared" si="3"/>
        <v>0.54499999999999993</v>
      </c>
      <c r="N13" s="151">
        <f t="shared" si="1"/>
        <v>4.8840000000000003</v>
      </c>
      <c r="R13" s="316"/>
      <c r="S13" s="317"/>
      <c r="T13" s="318"/>
      <c r="U13" s="325"/>
      <c r="V13" s="326"/>
      <c r="W13" s="327"/>
    </row>
    <row r="14" spans="1:26" ht="15" x14ac:dyDescent="0.25">
      <c r="A14" s="306"/>
      <c r="B14" s="71" t="s">
        <v>36</v>
      </c>
      <c r="C14" s="156">
        <v>0</v>
      </c>
      <c r="D14" s="74">
        <f t="shared" ref="D14:M14" si="4">SUM(D15:D20)</f>
        <v>0.43600000000000005</v>
      </c>
      <c r="E14" s="74">
        <f t="shared" si="4"/>
        <v>0.44700000000000006</v>
      </c>
      <c r="F14" s="74">
        <f t="shared" si="4"/>
        <v>0.45800000000000002</v>
      </c>
      <c r="G14" s="74">
        <f t="shared" si="4"/>
        <v>0.46900000000000003</v>
      </c>
      <c r="H14" s="74">
        <f t="shared" si="4"/>
        <v>0.48200000000000004</v>
      </c>
      <c r="I14" s="74">
        <f t="shared" si="4"/>
        <v>0.49300000000000005</v>
      </c>
      <c r="J14" s="74">
        <f t="shared" si="4"/>
        <v>0.505</v>
      </c>
      <c r="K14" s="74">
        <f t="shared" si="4"/>
        <v>0.51700000000000002</v>
      </c>
      <c r="L14" s="74">
        <f t="shared" si="4"/>
        <v>0.53200000000000003</v>
      </c>
      <c r="M14" s="126">
        <f t="shared" si="4"/>
        <v>0.54499999999999993</v>
      </c>
      <c r="N14" s="151">
        <f t="shared" si="1"/>
        <v>4.8840000000000003</v>
      </c>
      <c r="Q14" s="20"/>
      <c r="R14" s="316"/>
      <c r="S14" s="317"/>
      <c r="T14" s="318"/>
      <c r="U14" s="325"/>
      <c r="V14" s="326"/>
      <c r="W14" s="327"/>
      <c r="X14" s="21"/>
      <c r="Z14" s="20"/>
    </row>
    <row r="15" spans="1:26" ht="15" x14ac:dyDescent="0.25">
      <c r="A15" s="306"/>
      <c r="B15" s="71" t="s">
        <v>37</v>
      </c>
      <c r="C15" s="156">
        <v>0</v>
      </c>
      <c r="D15" s="78">
        <v>0.33</v>
      </c>
      <c r="E15" s="78">
        <v>0.33800000000000002</v>
      </c>
      <c r="F15" s="78">
        <v>0.34599999999999997</v>
      </c>
      <c r="G15" s="78">
        <v>0.35499999999999998</v>
      </c>
      <c r="H15" s="78">
        <v>0.36399999999999999</v>
      </c>
      <c r="I15" s="78">
        <v>0.373</v>
      </c>
      <c r="J15" s="78">
        <v>0.38200000000000001</v>
      </c>
      <c r="K15" s="78">
        <v>0.39200000000000002</v>
      </c>
      <c r="L15" s="78">
        <v>0.40200000000000002</v>
      </c>
      <c r="M15" s="78">
        <v>0.41199999999999998</v>
      </c>
      <c r="N15" s="152">
        <f t="shared" ref="N15:N20" si="5">SUM(C15:M15)</f>
        <v>3.694</v>
      </c>
      <c r="Q15" s="20"/>
      <c r="R15" s="316"/>
      <c r="S15" s="317"/>
      <c r="T15" s="318"/>
      <c r="U15" s="325"/>
      <c r="V15" s="326"/>
      <c r="W15" s="327"/>
      <c r="X15" s="21"/>
    </row>
    <row r="16" spans="1:26" ht="15" x14ac:dyDescent="0.25">
      <c r="A16" s="306"/>
      <c r="B16" s="71" t="s">
        <v>38</v>
      </c>
      <c r="C16" s="156">
        <v>0</v>
      </c>
      <c r="D16" s="78">
        <v>2.7E-2</v>
      </c>
      <c r="E16" s="78">
        <v>2.8000000000000001E-2</v>
      </c>
      <c r="F16" s="78">
        <v>2.9000000000000001E-2</v>
      </c>
      <c r="G16" s="78">
        <v>2.9000000000000001E-2</v>
      </c>
      <c r="H16" s="78">
        <v>0.03</v>
      </c>
      <c r="I16" s="78">
        <v>3.1E-2</v>
      </c>
      <c r="J16" s="78">
        <v>3.2000000000000001E-2</v>
      </c>
      <c r="K16" s="78">
        <v>3.2000000000000001E-2</v>
      </c>
      <c r="L16" s="78">
        <v>3.3000000000000002E-2</v>
      </c>
      <c r="M16" s="78">
        <v>3.4000000000000002E-2</v>
      </c>
      <c r="N16" s="152">
        <f t="shared" si="5"/>
        <v>0.30500000000000005</v>
      </c>
      <c r="Q16" s="20"/>
      <c r="R16" s="316"/>
      <c r="S16" s="317"/>
      <c r="T16" s="318"/>
      <c r="U16" s="325"/>
      <c r="V16" s="326"/>
      <c r="W16" s="327"/>
    </row>
    <row r="17" spans="1:23" ht="15" x14ac:dyDescent="0.25">
      <c r="A17" s="306"/>
      <c r="B17" s="71" t="s">
        <v>39</v>
      </c>
      <c r="C17" s="156">
        <v>0</v>
      </c>
      <c r="D17" s="78">
        <v>0.06</v>
      </c>
      <c r="E17" s="78">
        <v>6.2E-2</v>
      </c>
      <c r="F17" s="78">
        <v>6.3E-2</v>
      </c>
      <c r="G17" s="78">
        <v>6.5000000000000002E-2</v>
      </c>
      <c r="H17" s="78">
        <v>6.7000000000000004E-2</v>
      </c>
      <c r="I17" s="78">
        <v>6.8000000000000005E-2</v>
      </c>
      <c r="J17" s="78">
        <v>7.0000000000000007E-2</v>
      </c>
      <c r="K17" s="78">
        <v>7.1999999999999995E-2</v>
      </c>
      <c r="L17" s="78">
        <v>7.3999999999999996E-2</v>
      </c>
      <c r="M17" s="78">
        <v>7.5999999999999998E-2</v>
      </c>
      <c r="N17" s="152">
        <f t="shared" si="5"/>
        <v>0.67699999999999994</v>
      </c>
      <c r="Q17" s="20"/>
      <c r="R17" s="316"/>
      <c r="S17" s="317"/>
      <c r="T17" s="318"/>
      <c r="U17" s="325"/>
      <c r="V17" s="326"/>
      <c r="W17" s="327"/>
    </row>
    <row r="18" spans="1:23" ht="15" x14ac:dyDescent="0.25">
      <c r="A18" s="306"/>
      <c r="B18" s="71" t="s">
        <v>40</v>
      </c>
      <c r="C18" s="156">
        <v>0</v>
      </c>
      <c r="D18" s="78">
        <v>8.9999999999999993E-3</v>
      </c>
      <c r="E18" s="78">
        <v>8.9999999999999993E-3</v>
      </c>
      <c r="F18" s="78">
        <v>8.9999999999999993E-3</v>
      </c>
      <c r="G18" s="78">
        <v>8.9999999999999993E-3</v>
      </c>
      <c r="H18" s="78">
        <v>0.01</v>
      </c>
      <c r="I18" s="78">
        <v>0.01</v>
      </c>
      <c r="J18" s="78">
        <v>0.01</v>
      </c>
      <c r="K18" s="78">
        <v>0.01</v>
      </c>
      <c r="L18" s="78">
        <v>1.0999999999999999E-2</v>
      </c>
      <c r="M18" s="78">
        <v>1.0999999999999999E-2</v>
      </c>
      <c r="N18" s="152">
        <f t="shared" si="5"/>
        <v>9.799999999999999E-2</v>
      </c>
      <c r="Q18" s="20"/>
      <c r="R18" s="316"/>
      <c r="S18" s="317"/>
      <c r="T18" s="318"/>
      <c r="U18" s="325"/>
      <c r="V18" s="326"/>
      <c r="W18" s="327"/>
    </row>
    <row r="19" spans="1:23" ht="15" x14ac:dyDescent="0.25">
      <c r="A19" s="306"/>
      <c r="B19" s="71" t="s">
        <v>41</v>
      </c>
      <c r="C19" s="156">
        <v>0</v>
      </c>
      <c r="D19" s="78">
        <v>5.0000000000000001E-3</v>
      </c>
      <c r="E19" s="78">
        <v>5.0000000000000001E-3</v>
      </c>
      <c r="F19" s="78">
        <v>6.0000000000000001E-3</v>
      </c>
      <c r="G19" s="78">
        <v>6.0000000000000001E-3</v>
      </c>
      <c r="H19" s="78">
        <v>6.0000000000000001E-3</v>
      </c>
      <c r="I19" s="78">
        <v>6.0000000000000001E-3</v>
      </c>
      <c r="J19" s="78">
        <v>6.0000000000000001E-3</v>
      </c>
      <c r="K19" s="78">
        <v>6.0000000000000001E-3</v>
      </c>
      <c r="L19" s="78">
        <v>7.0000000000000001E-3</v>
      </c>
      <c r="M19" s="78">
        <v>7.0000000000000001E-3</v>
      </c>
      <c r="N19" s="152">
        <f t="shared" si="5"/>
        <v>5.9999999999999991E-2</v>
      </c>
      <c r="R19" s="316"/>
      <c r="S19" s="317"/>
      <c r="T19" s="318"/>
      <c r="U19" s="325"/>
      <c r="V19" s="326"/>
      <c r="W19" s="327"/>
    </row>
    <row r="20" spans="1:23" ht="15" x14ac:dyDescent="0.25">
      <c r="A20" s="306"/>
      <c r="B20" s="71" t="s">
        <v>42</v>
      </c>
      <c r="C20" s="156">
        <v>0</v>
      </c>
      <c r="D20" s="78">
        <v>5.0000000000000001E-3</v>
      </c>
      <c r="E20" s="78">
        <v>5.0000000000000001E-3</v>
      </c>
      <c r="F20" s="78">
        <v>5.0000000000000001E-3</v>
      </c>
      <c r="G20" s="78">
        <v>5.0000000000000001E-3</v>
      </c>
      <c r="H20" s="78">
        <v>5.0000000000000001E-3</v>
      </c>
      <c r="I20" s="78">
        <v>5.0000000000000001E-3</v>
      </c>
      <c r="J20" s="78">
        <v>5.0000000000000001E-3</v>
      </c>
      <c r="K20" s="78">
        <v>5.0000000000000001E-3</v>
      </c>
      <c r="L20" s="78">
        <v>5.0000000000000001E-3</v>
      </c>
      <c r="M20" s="78">
        <v>5.0000000000000001E-3</v>
      </c>
      <c r="N20" s="152">
        <f t="shared" si="5"/>
        <v>4.9999999999999996E-2</v>
      </c>
      <c r="R20" s="316"/>
      <c r="S20" s="317"/>
      <c r="T20" s="318"/>
      <c r="U20" s="325"/>
      <c r="V20" s="326"/>
      <c r="W20" s="327"/>
    </row>
    <row r="21" spans="1:23" ht="15" x14ac:dyDescent="0.25">
      <c r="A21" s="306"/>
      <c r="B21" s="70" t="s">
        <v>24</v>
      </c>
      <c r="C21" s="158">
        <f>SUM(C22:C27)</f>
        <v>0</v>
      </c>
      <c r="D21" s="66">
        <f t="shared" ref="D21:M21" si="6">SUM(D22:D27)</f>
        <v>-0.26400000000000001</v>
      </c>
      <c r="E21" s="66">
        <f t="shared" si="6"/>
        <v>-0.27200000000000002</v>
      </c>
      <c r="F21" s="66">
        <f t="shared" si="6"/>
        <v>-0.27800000000000002</v>
      </c>
      <c r="G21" s="66">
        <f t="shared" si="6"/>
        <v>-0.28500000000000003</v>
      </c>
      <c r="H21" s="66">
        <f t="shared" si="6"/>
        <v>-0.29300000000000004</v>
      </c>
      <c r="I21" s="66">
        <f t="shared" si="6"/>
        <v>-0.29900000000000004</v>
      </c>
      <c r="J21" s="66">
        <f t="shared" si="6"/>
        <v>-0.307</v>
      </c>
      <c r="K21" s="66">
        <f t="shared" si="6"/>
        <v>-0.31200000000000006</v>
      </c>
      <c r="L21" s="66">
        <f t="shared" si="6"/>
        <v>-0.32200000000000006</v>
      </c>
      <c r="M21" s="125">
        <f t="shared" si="6"/>
        <v>-0.33099999999999996</v>
      </c>
      <c r="N21" s="66">
        <f>SUM(C21:M21)</f>
        <v>-2.9630000000000005</v>
      </c>
      <c r="R21" s="316"/>
      <c r="S21" s="317"/>
      <c r="T21" s="318"/>
      <c r="U21" s="325"/>
      <c r="V21" s="326"/>
      <c r="W21" s="327"/>
    </row>
    <row r="22" spans="1:23" ht="15" x14ac:dyDescent="0.25">
      <c r="A22" s="306"/>
      <c r="B22" s="71" t="s">
        <v>14</v>
      </c>
      <c r="C22" s="157">
        <f>C6-C13</f>
        <v>0</v>
      </c>
      <c r="D22" s="126">
        <f t="shared" ref="D22:M22" si="7">D6-D13</f>
        <v>-0.43000000000000005</v>
      </c>
      <c r="E22" s="126">
        <f t="shared" si="7"/>
        <v>-0.44100000000000006</v>
      </c>
      <c r="F22" s="126">
        <f t="shared" si="7"/>
        <v>-0.45200000000000001</v>
      </c>
      <c r="G22" s="126">
        <f t="shared" si="7"/>
        <v>-0.46300000000000002</v>
      </c>
      <c r="H22" s="126">
        <f t="shared" si="7"/>
        <v>-0.47600000000000003</v>
      </c>
      <c r="I22" s="126">
        <f t="shared" si="7"/>
        <v>-0.48700000000000004</v>
      </c>
      <c r="J22" s="126">
        <f t="shared" si="7"/>
        <v>-0.499</v>
      </c>
      <c r="K22" s="126">
        <f t="shared" si="7"/>
        <v>-0.51</v>
      </c>
      <c r="L22" s="126">
        <f t="shared" si="7"/>
        <v>-0.52500000000000002</v>
      </c>
      <c r="M22" s="126">
        <f t="shared" si="7"/>
        <v>-0.53799999999999992</v>
      </c>
      <c r="N22" s="151">
        <f t="shared" ref="N22:N27" si="8">SUM(C22:M22)</f>
        <v>-4.8210000000000015</v>
      </c>
      <c r="R22" s="316"/>
      <c r="S22" s="317"/>
      <c r="T22" s="318"/>
      <c r="U22" s="325"/>
      <c r="V22" s="326"/>
      <c r="W22" s="327"/>
    </row>
    <row r="23" spans="1:23" ht="15" x14ac:dyDescent="0.25">
      <c r="A23" s="306"/>
      <c r="B23" s="71" t="s">
        <v>15</v>
      </c>
      <c r="C23" s="157">
        <v>0</v>
      </c>
      <c r="D23" s="74">
        <v>3.2000000000000001E-2</v>
      </c>
      <c r="E23" s="74">
        <v>3.2000000000000001E-2</v>
      </c>
      <c r="F23" s="74">
        <v>3.3000000000000002E-2</v>
      </c>
      <c r="G23" s="74">
        <v>3.4000000000000002E-2</v>
      </c>
      <c r="H23" s="74">
        <v>3.5000000000000003E-2</v>
      </c>
      <c r="I23" s="74">
        <v>3.5999999999999997E-2</v>
      </c>
      <c r="J23" s="74">
        <v>3.6999999999999998E-2</v>
      </c>
      <c r="K23" s="74">
        <v>3.7999999999999999E-2</v>
      </c>
      <c r="L23" s="74">
        <v>3.9E-2</v>
      </c>
      <c r="M23" s="126">
        <v>3.9E-2</v>
      </c>
      <c r="N23" s="151">
        <f t="shared" si="8"/>
        <v>0.35499999999999998</v>
      </c>
      <c r="R23" s="316"/>
      <c r="S23" s="317"/>
      <c r="T23" s="318"/>
      <c r="U23" s="325"/>
      <c r="V23" s="326"/>
      <c r="W23" s="327"/>
    </row>
    <row r="24" spans="1:23" ht="15" x14ac:dyDescent="0.25">
      <c r="A24" s="306"/>
      <c r="B24" s="71" t="s">
        <v>16</v>
      </c>
      <c r="C24" s="157">
        <v>0</v>
      </c>
      <c r="D24" s="76">
        <v>2.5000000000000001E-2</v>
      </c>
      <c r="E24" s="76">
        <v>2.5999999999999999E-2</v>
      </c>
      <c r="F24" s="76">
        <v>2.7E-2</v>
      </c>
      <c r="G24" s="76">
        <v>2.7E-2</v>
      </c>
      <c r="H24" s="76">
        <v>2.8000000000000001E-2</v>
      </c>
      <c r="I24" s="76">
        <v>2.9000000000000001E-2</v>
      </c>
      <c r="J24" s="76">
        <v>2.9000000000000001E-2</v>
      </c>
      <c r="K24" s="76">
        <v>0.03</v>
      </c>
      <c r="L24" s="76">
        <v>3.1E-2</v>
      </c>
      <c r="M24" s="76">
        <v>3.2000000000000001E-2</v>
      </c>
      <c r="N24" s="152">
        <f t="shared" si="8"/>
        <v>0.28400000000000003</v>
      </c>
      <c r="R24" s="316"/>
      <c r="S24" s="317"/>
      <c r="T24" s="318"/>
      <c r="U24" s="325"/>
      <c r="V24" s="326"/>
      <c r="W24" s="327"/>
    </row>
    <row r="25" spans="1:23" ht="15" x14ac:dyDescent="0.25">
      <c r="A25" s="306"/>
      <c r="B25" s="71" t="s">
        <v>17</v>
      </c>
      <c r="C25" s="157">
        <v>0</v>
      </c>
      <c r="D25" s="76">
        <v>0.10100000000000001</v>
      </c>
      <c r="E25" s="76">
        <v>0.10299999999999999</v>
      </c>
      <c r="F25" s="76">
        <v>0.106</v>
      </c>
      <c r="G25" s="76">
        <v>0.108</v>
      </c>
      <c r="H25" s="76">
        <v>0.111</v>
      </c>
      <c r="I25" s="76">
        <v>0.114</v>
      </c>
      <c r="J25" s="76">
        <v>0.11700000000000001</v>
      </c>
      <c r="K25" s="76">
        <v>0.12</v>
      </c>
      <c r="L25" s="76">
        <v>0.123</v>
      </c>
      <c r="M25" s="76">
        <v>0.126</v>
      </c>
      <c r="N25" s="152">
        <f t="shared" si="8"/>
        <v>1.129</v>
      </c>
      <c r="R25" s="316"/>
      <c r="S25" s="317"/>
      <c r="T25" s="318"/>
      <c r="U25" s="325"/>
      <c r="V25" s="326"/>
      <c r="W25" s="327"/>
    </row>
    <row r="26" spans="1:23" ht="15" x14ac:dyDescent="0.25">
      <c r="A26" s="306"/>
      <c r="B26" s="71" t="s">
        <v>18</v>
      </c>
      <c r="C26" s="157">
        <v>0</v>
      </c>
      <c r="D26" s="76">
        <v>3.0000000000000001E-3</v>
      </c>
      <c r="E26" s="76">
        <v>3.0000000000000001E-3</v>
      </c>
      <c r="F26" s="76">
        <v>3.0000000000000001E-3</v>
      </c>
      <c r="G26" s="76">
        <v>4.0000000000000001E-3</v>
      </c>
      <c r="H26" s="76">
        <v>4.0000000000000001E-3</v>
      </c>
      <c r="I26" s="76">
        <v>4.0000000000000001E-3</v>
      </c>
      <c r="J26" s="76">
        <v>4.0000000000000001E-3</v>
      </c>
      <c r="K26" s="76">
        <v>4.0000000000000001E-3</v>
      </c>
      <c r="L26" s="76">
        <v>4.0000000000000001E-3</v>
      </c>
      <c r="M26" s="76">
        <v>4.0000000000000001E-3</v>
      </c>
      <c r="N26" s="152">
        <f t="shared" si="8"/>
        <v>3.7000000000000005E-2</v>
      </c>
      <c r="R26" s="316"/>
      <c r="S26" s="317"/>
      <c r="T26" s="318"/>
      <c r="U26" s="325"/>
      <c r="V26" s="326"/>
      <c r="W26" s="327"/>
    </row>
    <row r="27" spans="1:23" ht="15" x14ac:dyDescent="0.25">
      <c r="A27" s="306"/>
      <c r="B27" s="71" t="s">
        <v>19</v>
      </c>
      <c r="C27" s="157">
        <v>0</v>
      </c>
      <c r="D27" s="76">
        <v>5.0000000000000001E-3</v>
      </c>
      <c r="E27" s="76">
        <v>5.0000000000000001E-3</v>
      </c>
      <c r="F27" s="76">
        <v>5.0000000000000001E-3</v>
      </c>
      <c r="G27" s="76">
        <v>5.0000000000000001E-3</v>
      </c>
      <c r="H27" s="76">
        <v>5.0000000000000001E-3</v>
      </c>
      <c r="I27" s="76">
        <v>5.0000000000000001E-3</v>
      </c>
      <c r="J27" s="76">
        <v>5.0000000000000001E-3</v>
      </c>
      <c r="K27" s="76">
        <v>6.0000000000000001E-3</v>
      </c>
      <c r="L27" s="76">
        <v>6.0000000000000001E-3</v>
      </c>
      <c r="M27" s="76">
        <v>6.0000000000000001E-3</v>
      </c>
      <c r="N27" s="152">
        <f t="shared" si="8"/>
        <v>5.2999999999999999E-2</v>
      </c>
      <c r="R27" s="316"/>
      <c r="S27" s="317"/>
      <c r="T27" s="318"/>
      <c r="U27" s="325"/>
      <c r="V27" s="326"/>
      <c r="W27" s="327"/>
    </row>
    <row r="28" spans="1:23" x14ac:dyDescent="0.2">
      <c r="R28" s="316"/>
      <c r="S28" s="317"/>
      <c r="T28" s="318"/>
      <c r="U28" s="325"/>
      <c r="V28" s="326"/>
      <c r="W28" s="327"/>
    </row>
    <row r="29" spans="1:23" x14ac:dyDescent="0.2">
      <c r="R29" s="316"/>
      <c r="S29" s="317"/>
      <c r="T29" s="318"/>
      <c r="U29" s="325"/>
      <c r="V29" s="326"/>
      <c r="W29" s="327"/>
    </row>
    <row r="30" spans="1:23" x14ac:dyDescent="0.2">
      <c r="N30" s="1" t="s">
        <v>3</v>
      </c>
      <c r="R30" s="316"/>
      <c r="S30" s="317"/>
      <c r="T30" s="318"/>
      <c r="U30" s="325"/>
      <c r="V30" s="326"/>
      <c r="W30" s="327"/>
    </row>
    <row r="31" spans="1:23" ht="48" customHeight="1" x14ac:dyDescent="0.25">
      <c r="B31" s="9" t="s">
        <v>43</v>
      </c>
      <c r="C31" s="16">
        <f>C14</f>
        <v>0</v>
      </c>
      <c r="D31" s="127">
        <f t="shared" ref="D31:N31" si="9">D14</f>
        <v>0.43600000000000005</v>
      </c>
      <c r="E31" s="127">
        <f t="shared" si="9"/>
        <v>0.44700000000000006</v>
      </c>
      <c r="F31" s="127">
        <f t="shared" si="9"/>
        <v>0.45800000000000002</v>
      </c>
      <c r="G31" s="127">
        <f t="shared" si="9"/>
        <v>0.46900000000000003</v>
      </c>
      <c r="H31" s="127">
        <f t="shared" si="9"/>
        <v>0.48200000000000004</v>
      </c>
      <c r="I31" s="127">
        <f t="shared" si="9"/>
        <v>0.49300000000000005</v>
      </c>
      <c r="J31" s="127">
        <f t="shared" si="9"/>
        <v>0.505</v>
      </c>
      <c r="K31" s="127">
        <f t="shared" si="9"/>
        <v>0.51700000000000002</v>
      </c>
      <c r="L31" s="127">
        <f t="shared" si="9"/>
        <v>0.53200000000000003</v>
      </c>
      <c r="M31" s="127">
        <f t="shared" si="9"/>
        <v>0.54499999999999993</v>
      </c>
      <c r="N31" s="127">
        <f t="shared" si="9"/>
        <v>4.8840000000000003</v>
      </c>
      <c r="R31" s="316"/>
      <c r="S31" s="317"/>
      <c r="T31" s="318"/>
      <c r="U31" s="325"/>
      <c r="V31" s="326"/>
      <c r="W31" s="327"/>
    </row>
    <row r="32" spans="1:23" ht="31.5" customHeight="1" x14ac:dyDescent="0.25">
      <c r="B32" s="7" t="s">
        <v>32</v>
      </c>
      <c r="C32" s="15">
        <v>0</v>
      </c>
      <c r="D32" s="15">
        <v>0</v>
      </c>
      <c r="E32" s="15">
        <v>0</v>
      </c>
      <c r="F32" s="15">
        <v>0</v>
      </c>
      <c r="G32" s="15">
        <v>0</v>
      </c>
      <c r="H32" s="15">
        <v>0</v>
      </c>
      <c r="I32" s="15">
        <v>0</v>
      </c>
      <c r="J32" s="15">
        <v>0</v>
      </c>
      <c r="K32" s="15">
        <v>0</v>
      </c>
      <c r="L32" s="15">
        <v>0</v>
      </c>
      <c r="M32" s="15">
        <v>0</v>
      </c>
      <c r="N32" s="15">
        <v>0</v>
      </c>
      <c r="R32" s="316"/>
      <c r="S32" s="317"/>
      <c r="T32" s="318"/>
      <c r="U32" s="325"/>
      <c r="V32" s="326"/>
      <c r="W32" s="327"/>
    </row>
    <row r="33" spans="2:23" ht="15.75" customHeight="1" x14ac:dyDescent="0.25">
      <c r="B33" s="7" t="s">
        <v>44</v>
      </c>
      <c r="C33" s="17">
        <v>0</v>
      </c>
      <c r="D33" s="17">
        <v>0</v>
      </c>
      <c r="E33" s="17">
        <v>0</v>
      </c>
      <c r="F33" s="17">
        <v>0</v>
      </c>
      <c r="G33" s="17">
        <v>0</v>
      </c>
      <c r="H33" s="17">
        <v>0</v>
      </c>
      <c r="I33" s="17">
        <v>0</v>
      </c>
      <c r="J33" s="17">
        <v>0</v>
      </c>
      <c r="K33" s="17">
        <v>0</v>
      </c>
      <c r="L33" s="17">
        <v>0</v>
      </c>
      <c r="M33" s="17">
        <v>0</v>
      </c>
      <c r="N33" s="18">
        <f>SUM(C33:M33)</f>
        <v>0</v>
      </c>
      <c r="R33" s="316"/>
      <c r="S33" s="317"/>
      <c r="T33" s="318"/>
      <c r="U33" s="325"/>
      <c r="V33" s="326"/>
      <c r="W33" s="327"/>
    </row>
    <row r="34" spans="2:23" ht="390" customHeight="1" thickBot="1" x14ac:dyDescent="0.25">
      <c r="R34" s="319"/>
      <c r="S34" s="320"/>
      <c r="T34" s="321"/>
      <c r="U34" s="328"/>
      <c r="V34" s="329"/>
      <c r="W34" s="330"/>
    </row>
  </sheetData>
  <mergeCells count="7">
    <mergeCell ref="B1:N2"/>
    <mergeCell ref="A3:A27"/>
    <mergeCell ref="B3:B4"/>
    <mergeCell ref="R3:T4"/>
    <mergeCell ref="U3:W4"/>
    <mergeCell ref="R5:T34"/>
    <mergeCell ref="U5:W34"/>
  </mergeCell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7"/>
  <sheetViews>
    <sheetView topLeftCell="D1" zoomScale="90" zoomScaleNormal="90" workbookViewId="0">
      <selection activeCell="U5" sqref="U5:W29"/>
    </sheetView>
  </sheetViews>
  <sheetFormatPr defaultRowHeight="14.25" x14ac:dyDescent="0.2"/>
  <cols>
    <col min="1" max="1" width="10.5" bestFit="1" customWidth="1"/>
    <col min="2" max="2" width="25" bestFit="1" customWidth="1"/>
    <col min="3" max="13" width="9" customWidth="1"/>
    <col min="14" max="14" width="13.125" bestFit="1" customWidth="1"/>
    <col min="15" max="15" width="9" customWidth="1"/>
    <col min="20" max="20" width="25.625" customWidth="1"/>
    <col min="21" max="21" width="16.125" customWidth="1"/>
    <col min="23" max="23" width="62.125" customWidth="1"/>
  </cols>
  <sheetData>
    <row r="1" spans="1:28" ht="15" x14ac:dyDescent="0.25">
      <c r="A1" s="51"/>
      <c r="B1" s="292" t="s">
        <v>28</v>
      </c>
      <c r="C1" s="292"/>
      <c r="D1" s="292"/>
      <c r="E1" s="292"/>
      <c r="F1" s="292"/>
      <c r="G1" s="292"/>
      <c r="H1" s="292"/>
      <c r="I1" s="292"/>
      <c r="J1" s="292"/>
      <c r="K1" s="292"/>
      <c r="L1" s="292"/>
      <c r="M1" s="292"/>
      <c r="N1" s="292"/>
    </row>
    <row r="2" spans="1:28" ht="18.75" customHeight="1" thickBot="1" x14ac:dyDescent="0.25">
      <c r="A2" s="58" t="s">
        <v>0</v>
      </c>
      <c r="B2" s="292"/>
      <c r="C2" s="292"/>
      <c r="D2" s="292"/>
      <c r="E2" s="292"/>
      <c r="F2" s="292"/>
      <c r="G2" s="292"/>
      <c r="H2" s="292"/>
      <c r="I2" s="292"/>
      <c r="J2" s="292"/>
      <c r="K2" s="292"/>
      <c r="L2" s="292"/>
      <c r="M2" s="292"/>
      <c r="N2" s="292"/>
    </row>
    <row r="3" spans="1:28" ht="15" x14ac:dyDescent="0.25">
      <c r="A3" s="306" t="s">
        <v>29</v>
      </c>
      <c r="B3" s="295" t="s">
        <v>2</v>
      </c>
      <c r="C3" s="52">
        <v>0</v>
      </c>
      <c r="D3" s="52">
        <v>1</v>
      </c>
      <c r="E3" s="52">
        <v>2</v>
      </c>
      <c r="F3" s="52">
        <v>3</v>
      </c>
      <c r="G3" s="52">
        <v>4</v>
      </c>
      <c r="H3" s="52">
        <v>5</v>
      </c>
      <c r="I3" s="52">
        <v>6</v>
      </c>
      <c r="J3" s="52">
        <v>7</v>
      </c>
      <c r="K3" s="52">
        <v>8</v>
      </c>
      <c r="L3" s="52">
        <v>9</v>
      </c>
      <c r="M3" s="52">
        <v>10</v>
      </c>
      <c r="N3" s="52" t="s">
        <v>3</v>
      </c>
      <c r="R3" s="331" t="s">
        <v>51</v>
      </c>
      <c r="S3" s="332"/>
      <c r="T3" s="333"/>
      <c r="U3" s="337" t="s">
        <v>52</v>
      </c>
      <c r="V3" s="338"/>
      <c r="W3" s="339"/>
    </row>
    <row r="4" spans="1:28" ht="14.25" customHeight="1" thickBot="1" x14ac:dyDescent="0.3">
      <c r="A4" s="306"/>
      <c r="B4" s="295"/>
      <c r="C4" s="166" t="s">
        <v>4</v>
      </c>
      <c r="D4" s="52" t="s">
        <v>5</v>
      </c>
      <c r="E4" s="52" t="s">
        <v>6</v>
      </c>
      <c r="F4" s="52" t="s">
        <v>7</v>
      </c>
      <c r="G4" s="52" t="s">
        <v>8</v>
      </c>
      <c r="H4" s="52" t="s">
        <v>9</v>
      </c>
      <c r="I4" s="52" t="s">
        <v>10</v>
      </c>
      <c r="J4" s="52" t="s">
        <v>11</v>
      </c>
      <c r="K4" s="52" t="s">
        <v>12</v>
      </c>
      <c r="L4" s="52" t="s">
        <v>48</v>
      </c>
      <c r="M4" s="124" t="s">
        <v>109</v>
      </c>
      <c r="N4" s="52"/>
      <c r="R4" s="334"/>
      <c r="S4" s="335"/>
      <c r="T4" s="336"/>
      <c r="U4" s="340"/>
      <c r="V4" s="341"/>
      <c r="W4" s="342"/>
    </row>
    <row r="5" spans="1:28" ht="15" customHeight="1" x14ac:dyDescent="0.25">
      <c r="A5" s="306"/>
      <c r="B5" s="79" t="s">
        <v>13</v>
      </c>
      <c r="C5" s="167">
        <f t="shared" ref="C5:L5" si="0">SUM(C6:C11)</f>
        <v>0</v>
      </c>
      <c r="D5" s="66">
        <f t="shared" si="0"/>
        <v>0</v>
      </c>
      <c r="E5" s="66">
        <f t="shared" si="0"/>
        <v>0</v>
      </c>
      <c r="F5" s="66">
        <f t="shared" si="0"/>
        <v>0</v>
      </c>
      <c r="G5" s="66">
        <f t="shared" si="0"/>
        <v>0</v>
      </c>
      <c r="H5" s="66">
        <f t="shared" si="0"/>
        <v>0</v>
      </c>
      <c r="I5" s="66">
        <f t="shared" si="0"/>
        <v>0</v>
      </c>
      <c r="J5" s="66">
        <f t="shared" si="0"/>
        <v>0</v>
      </c>
      <c r="K5" s="66">
        <f t="shared" si="0"/>
        <v>0</v>
      </c>
      <c r="L5" s="66">
        <f t="shared" si="0"/>
        <v>0</v>
      </c>
      <c r="M5" s="125">
        <f t="shared" ref="M5" si="1">SUM(M6:M11)</f>
        <v>0</v>
      </c>
      <c r="N5" s="66">
        <f>SUM(C5:L5)</f>
        <v>0</v>
      </c>
      <c r="R5" s="343" t="s">
        <v>53</v>
      </c>
      <c r="S5" s="344"/>
      <c r="T5" s="345"/>
      <c r="U5" s="352" t="s">
        <v>124</v>
      </c>
      <c r="V5" s="353"/>
      <c r="W5" s="354"/>
    </row>
    <row r="6" spans="1:28" ht="15" x14ac:dyDescent="0.25">
      <c r="A6" s="306"/>
      <c r="B6" s="81" t="s">
        <v>14</v>
      </c>
      <c r="C6" s="168">
        <v>0</v>
      </c>
      <c r="D6" s="74">
        <v>0</v>
      </c>
      <c r="E6" s="74">
        <v>0</v>
      </c>
      <c r="F6" s="74">
        <v>0</v>
      </c>
      <c r="G6" s="74">
        <v>0</v>
      </c>
      <c r="H6" s="74">
        <v>0</v>
      </c>
      <c r="I6" s="74">
        <v>0</v>
      </c>
      <c r="J6" s="74">
        <v>0</v>
      </c>
      <c r="K6" s="74">
        <v>0</v>
      </c>
      <c r="L6" s="74">
        <v>0</v>
      </c>
      <c r="M6" s="126">
        <v>0</v>
      </c>
      <c r="N6" s="74">
        <f>SUM(C6:M6)</f>
        <v>0</v>
      </c>
      <c r="R6" s="346"/>
      <c r="S6" s="347"/>
      <c r="T6" s="348"/>
      <c r="U6" s="355"/>
      <c r="V6" s="356"/>
      <c r="W6" s="357"/>
    </row>
    <row r="7" spans="1:28" ht="15" x14ac:dyDescent="0.25">
      <c r="A7" s="306"/>
      <c r="B7" s="81" t="s">
        <v>15</v>
      </c>
      <c r="C7" s="168">
        <v>0</v>
      </c>
      <c r="D7" s="74">
        <v>0</v>
      </c>
      <c r="E7" s="74">
        <v>0</v>
      </c>
      <c r="F7" s="74">
        <v>0</v>
      </c>
      <c r="G7" s="74">
        <v>0</v>
      </c>
      <c r="H7" s="74">
        <v>0</v>
      </c>
      <c r="I7" s="74">
        <v>0</v>
      </c>
      <c r="J7" s="74">
        <v>0</v>
      </c>
      <c r="K7" s="74">
        <v>0</v>
      </c>
      <c r="L7" s="74">
        <v>0</v>
      </c>
      <c r="M7" s="126">
        <v>0</v>
      </c>
      <c r="N7" s="126">
        <f t="shared" ref="N7:N11" si="2">SUM(C7:M7)</f>
        <v>0</v>
      </c>
      <c r="R7" s="346"/>
      <c r="S7" s="347"/>
      <c r="T7" s="348"/>
      <c r="U7" s="355"/>
      <c r="V7" s="356"/>
      <c r="W7" s="357"/>
    </row>
    <row r="8" spans="1:28" x14ac:dyDescent="0.2">
      <c r="A8" s="306"/>
      <c r="B8" s="68" t="s">
        <v>16</v>
      </c>
      <c r="C8" s="169">
        <v>0</v>
      </c>
      <c r="D8" s="69">
        <v>0</v>
      </c>
      <c r="E8" s="69">
        <v>0</v>
      </c>
      <c r="F8" s="69">
        <v>0</v>
      </c>
      <c r="G8" s="69">
        <v>0</v>
      </c>
      <c r="H8" s="69">
        <v>0</v>
      </c>
      <c r="I8" s="69">
        <v>0</v>
      </c>
      <c r="J8" s="69">
        <v>0</v>
      </c>
      <c r="K8" s="69">
        <v>0</v>
      </c>
      <c r="L8" s="69">
        <v>0</v>
      </c>
      <c r="M8" s="69">
        <v>0</v>
      </c>
      <c r="N8" s="165">
        <f t="shared" si="2"/>
        <v>0</v>
      </c>
      <c r="R8" s="346"/>
      <c r="S8" s="347"/>
      <c r="T8" s="348"/>
      <c r="U8" s="355"/>
      <c r="V8" s="356"/>
      <c r="W8" s="357"/>
    </row>
    <row r="9" spans="1:28" x14ac:dyDescent="0.2">
      <c r="A9" s="306"/>
      <c r="B9" s="68" t="s">
        <v>17</v>
      </c>
      <c r="C9" s="169">
        <v>0</v>
      </c>
      <c r="D9" s="69">
        <v>0</v>
      </c>
      <c r="E9" s="69">
        <v>0</v>
      </c>
      <c r="F9" s="69">
        <v>0</v>
      </c>
      <c r="G9" s="69">
        <v>0</v>
      </c>
      <c r="H9" s="69">
        <v>0</v>
      </c>
      <c r="I9" s="69">
        <v>0</v>
      </c>
      <c r="J9" s="69">
        <v>0</v>
      </c>
      <c r="K9" s="69">
        <v>0</v>
      </c>
      <c r="L9" s="69">
        <v>0</v>
      </c>
      <c r="M9" s="69">
        <v>0</v>
      </c>
      <c r="N9" s="165">
        <f t="shared" si="2"/>
        <v>0</v>
      </c>
      <c r="R9" s="346"/>
      <c r="S9" s="347"/>
      <c r="T9" s="348"/>
      <c r="U9" s="355"/>
      <c r="V9" s="356"/>
      <c r="W9" s="357"/>
    </row>
    <row r="10" spans="1:28" x14ac:dyDescent="0.2">
      <c r="A10" s="306"/>
      <c r="B10" s="68" t="s">
        <v>18</v>
      </c>
      <c r="C10" s="169">
        <v>0</v>
      </c>
      <c r="D10" s="69">
        <v>0</v>
      </c>
      <c r="E10" s="69">
        <v>0</v>
      </c>
      <c r="F10" s="69">
        <v>0</v>
      </c>
      <c r="G10" s="69">
        <v>0</v>
      </c>
      <c r="H10" s="69">
        <v>0</v>
      </c>
      <c r="I10" s="69">
        <v>0</v>
      </c>
      <c r="J10" s="69">
        <v>0</v>
      </c>
      <c r="K10" s="69">
        <v>0</v>
      </c>
      <c r="L10" s="69">
        <v>0</v>
      </c>
      <c r="M10" s="69">
        <v>0</v>
      </c>
      <c r="N10" s="165">
        <f t="shared" si="2"/>
        <v>0</v>
      </c>
      <c r="R10" s="346"/>
      <c r="S10" s="347"/>
      <c r="T10" s="348"/>
      <c r="U10" s="355"/>
      <c r="V10" s="356"/>
      <c r="W10" s="357"/>
    </row>
    <row r="11" spans="1:28" x14ac:dyDescent="0.2">
      <c r="A11" s="306"/>
      <c r="B11" s="68" t="s">
        <v>19</v>
      </c>
      <c r="C11" s="169">
        <v>0</v>
      </c>
      <c r="D11" s="69">
        <v>0</v>
      </c>
      <c r="E11" s="69">
        <v>0</v>
      </c>
      <c r="F11" s="69">
        <v>0</v>
      </c>
      <c r="G11" s="69">
        <v>0</v>
      </c>
      <c r="H11" s="69">
        <v>0</v>
      </c>
      <c r="I11" s="69">
        <v>0</v>
      </c>
      <c r="J11" s="69">
        <v>0</v>
      </c>
      <c r="K11" s="69">
        <v>0</v>
      </c>
      <c r="L11" s="69">
        <v>0</v>
      </c>
      <c r="M11" s="69">
        <v>0</v>
      </c>
      <c r="N11" s="165">
        <f t="shared" si="2"/>
        <v>0</v>
      </c>
      <c r="R11" s="346"/>
      <c r="S11" s="347"/>
      <c r="T11" s="348"/>
      <c r="U11" s="355"/>
      <c r="V11" s="356"/>
      <c r="W11" s="357"/>
    </row>
    <row r="12" spans="1:28" s="12" customFormat="1" ht="15" x14ac:dyDescent="0.25">
      <c r="A12" s="306"/>
      <c r="B12" s="79" t="s">
        <v>20</v>
      </c>
      <c r="C12" s="167">
        <f t="shared" ref="C12:L12" si="3">SUM(C13:C14)</f>
        <v>0.32</v>
      </c>
      <c r="D12" s="66">
        <f t="shared" si="3"/>
        <v>6.0650000000000004</v>
      </c>
      <c r="E12" s="66">
        <f t="shared" si="3"/>
        <v>1.881</v>
      </c>
      <c r="F12" s="66">
        <f t="shared" si="3"/>
        <v>0.66200000000000003</v>
      </c>
      <c r="G12" s="66">
        <f t="shared" si="3"/>
        <v>0.67900000000000005</v>
      </c>
      <c r="H12" s="66">
        <f t="shared" si="3"/>
        <v>0.69599999999999995</v>
      </c>
      <c r="I12" s="66">
        <f t="shared" si="3"/>
        <v>0.71299999999999997</v>
      </c>
      <c r="J12" s="66">
        <f t="shared" si="3"/>
        <v>0.73099999999999998</v>
      </c>
      <c r="K12" s="66">
        <f t="shared" si="3"/>
        <v>0.749</v>
      </c>
      <c r="L12" s="66">
        <f t="shared" si="3"/>
        <v>0.76800000000000002</v>
      </c>
      <c r="M12" s="125">
        <v>0.79500000000000004</v>
      </c>
      <c r="N12" s="66">
        <f>SUM(C12:M12)</f>
        <v>14.059000000000001</v>
      </c>
      <c r="R12" s="346"/>
      <c r="S12" s="347"/>
      <c r="T12" s="348"/>
      <c r="U12" s="355"/>
      <c r="V12" s="356"/>
      <c r="W12" s="357"/>
    </row>
    <row r="13" spans="1:28" ht="15" x14ac:dyDescent="0.25">
      <c r="A13" s="306"/>
      <c r="B13" s="81" t="s">
        <v>14</v>
      </c>
      <c r="C13" s="170">
        <f t="shared" ref="C13:L13" si="4">SUM(C14:C15)</f>
        <v>0.32</v>
      </c>
      <c r="D13" s="72">
        <f t="shared" si="4"/>
        <v>6.0650000000000004</v>
      </c>
      <c r="E13" s="72">
        <f t="shared" si="4"/>
        <v>1.881</v>
      </c>
      <c r="F13" s="72">
        <f t="shared" si="4"/>
        <v>0.66200000000000003</v>
      </c>
      <c r="G13" s="72">
        <f t="shared" si="4"/>
        <v>0.67900000000000005</v>
      </c>
      <c r="H13" s="72">
        <f t="shared" si="4"/>
        <v>0.69599999999999995</v>
      </c>
      <c r="I13" s="72">
        <f t="shared" si="4"/>
        <v>0.71299999999999997</v>
      </c>
      <c r="J13" s="72">
        <f t="shared" si="4"/>
        <v>0.73099999999999998</v>
      </c>
      <c r="K13" s="72">
        <f t="shared" si="4"/>
        <v>0.749</v>
      </c>
      <c r="L13" s="72">
        <f t="shared" si="4"/>
        <v>0.76800000000000002</v>
      </c>
      <c r="M13" s="72">
        <v>0.79500000000000004</v>
      </c>
      <c r="N13" s="123">
        <f t="shared" ref="N13:N15" si="5">SUM(C13:M13)</f>
        <v>14.059000000000001</v>
      </c>
      <c r="Q13" s="13"/>
      <c r="R13" s="346"/>
      <c r="S13" s="347"/>
      <c r="T13" s="348"/>
      <c r="U13" s="355"/>
      <c r="V13" s="356"/>
      <c r="W13" s="357"/>
    </row>
    <row r="14" spans="1:28" ht="15" x14ac:dyDescent="0.25">
      <c r="A14" s="306"/>
      <c r="B14" s="81" t="s">
        <v>30</v>
      </c>
      <c r="C14" s="168">
        <v>0</v>
      </c>
      <c r="D14" s="74">
        <v>0</v>
      </c>
      <c r="E14" s="74">
        <v>0</v>
      </c>
      <c r="F14" s="74">
        <v>0</v>
      </c>
      <c r="G14" s="74">
        <v>0</v>
      </c>
      <c r="H14" s="74">
        <v>0</v>
      </c>
      <c r="I14" s="74">
        <v>0</v>
      </c>
      <c r="J14" s="74">
        <v>0</v>
      </c>
      <c r="K14" s="74">
        <v>0</v>
      </c>
      <c r="L14" s="74">
        <v>0</v>
      </c>
      <c r="M14" s="126">
        <v>0</v>
      </c>
      <c r="N14" s="123">
        <f t="shared" si="5"/>
        <v>0</v>
      </c>
      <c r="Q14" s="14"/>
      <c r="R14" s="346"/>
      <c r="S14" s="347"/>
      <c r="T14" s="348"/>
      <c r="U14" s="355"/>
      <c r="V14" s="356"/>
      <c r="W14" s="357"/>
    </row>
    <row r="15" spans="1:28" ht="15" x14ac:dyDescent="0.25">
      <c r="A15" s="306"/>
      <c r="B15" s="81" t="s">
        <v>31</v>
      </c>
      <c r="C15" s="168">
        <v>0.32</v>
      </c>
      <c r="D15" s="126">
        <v>6.0650000000000004</v>
      </c>
      <c r="E15" s="126">
        <v>1.881</v>
      </c>
      <c r="F15" s="74">
        <v>0.66200000000000003</v>
      </c>
      <c r="G15" s="74">
        <v>0.67900000000000005</v>
      </c>
      <c r="H15" s="74">
        <v>0.69599999999999995</v>
      </c>
      <c r="I15" s="74">
        <v>0.71299999999999997</v>
      </c>
      <c r="J15" s="74">
        <v>0.73099999999999998</v>
      </c>
      <c r="K15" s="74">
        <v>0.749</v>
      </c>
      <c r="L15" s="74">
        <v>0.76800000000000002</v>
      </c>
      <c r="M15" s="126">
        <v>0.79500000000000004</v>
      </c>
      <c r="N15" s="123">
        <f t="shared" si="5"/>
        <v>14.059000000000001</v>
      </c>
      <c r="Q15" s="13"/>
      <c r="R15" s="346"/>
      <c r="S15" s="347"/>
      <c r="T15" s="348"/>
      <c r="U15" s="355"/>
      <c r="V15" s="356"/>
      <c r="W15" s="357"/>
      <c r="X15" s="13"/>
      <c r="Y15" s="13"/>
      <c r="Z15" s="13"/>
      <c r="AA15" s="13"/>
      <c r="AB15" s="13"/>
    </row>
    <row r="16" spans="1:28" s="12" customFormat="1" ht="15" x14ac:dyDescent="0.25">
      <c r="A16" s="306"/>
      <c r="B16" s="79" t="s">
        <v>24</v>
      </c>
      <c r="C16" s="167">
        <f t="shared" ref="C16:L16" si="6">SUM(C17:C22)</f>
        <v>-0.32</v>
      </c>
      <c r="D16" s="66">
        <f t="shared" si="6"/>
        <v>-6.0650000000000004</v>
      </c>
      <c r="E16" s="66">
        <f t="shared" si="6"/>
        <v>-1.881</v>
      </c>
      <c r="F16" s="66">
        <f t="shared" si="6"/>
        <v>-0.66200000000000003</v>
      </c>
      <c r="G16" s="66">
        <f t="shared" si="6"/>
        <v>-0.67900000000000005</v>
      </c>
      <c r="H16" s="66">
        <f t="shared" si="6"/>
        <v>-0.69599999999999995</v>
      </c>
      <c r="I16" s="66">
        <f t="shared" si="6"/>
        <v>-0.71299999999999997</v>
      </c>
      <c r="J16" s="66">
        <f t="shared" si="6"/>
        <v>-0.73099999999999998</v>
      </c>
      <c r="K16" s="66">
        <f t="shared" si="6"/>
        <v>-0.749</v>
      </c>
      <c r="L16" s="66">
        <f t="shared" si="6"/>
        <v>-0.76800000000000002</v>
      </c>
      <c r="M16" s="125">
        <v>-0.79500000000000004</v>
      </c>
      <c r="N16" s="66">
        <f>SUM(C16:M16)</f>
        <v>-14.059000000000001</v>
      </c>
      <c r="R16" s="346"/>
      <c r="S16" s="347"/>
      <c r="T16" s="348"/>
      <c r="U16" s="355"/>
      <c r="V16" s="356"/>
      <c r="W16" s="357"/>
    </row>
    <row r="17" spans="1:23" ht="15" x14ac:dyDescent="0.25">
      <c r="A17" s="306"/>
      <c r="B17" s="81" t="s">
        <v>14</v>
      </c>
      <c r="C17" s="168">
        <f t="shared" ref="C17:L17" si="7">0-C13</f>
        <v>-0.32</v>
      </c>
      <c r="D17" s="74">
        <f t="shared" si="7"/>
        <v>-6.0650000000000004</v>
      </c>
      <c r="E17" s="74">
        <f t="shared" si="7"/>
        <v>-1.881</v>
      </c>
      <c r="F17" s="74">
        <f t="shared" si="7"/>
        <v>-0.66200000000000003</v>
      </c>
      <c r="G17" s="74">
        <f t="shared" si="7"/>
        <v>-0.67900000000000005</v>
      </c>
      <c r="H17" s="74">
        <f t="shared" si="7"/>
        <v>-0.69599999999999995</v>
      </c>
      <c r="I17" s="74">
        <f t="shared" si="7"/>
        <v>-0.71299999999999997</v>
      </c>
      <c r="J17" s="74">
        <f t="shared" si="7"/>
        <v>-0.73099999999999998</v>
      </c>
      <c r="K17" s="74">
        <f t="shared" si="7"/>
        <v>-0.749</v>
      </c>
      <c r="L17" s="74">
        <f t="shared" si="7"/>
        <v>-0.76800000000000002</v>
      </c>
      <c r="M17" s="126">
        <f>0-0.795</f>
        <v>-0.79500000000000004</v>
      </c>
      <c r="N17" s="74">
        <f>SUM(C17:M17)</f>
        <v>-14.059000000000001</v>
      </c>
      <c r="R17" s="346"/>
      <c r="S17" s="347"/>
      <c r="T17" s="348"/>
      <c r="U17" s="355"/>
      <c r="V17" s="356"/>
      <c r="W17" s="357"/>
    </row>
    <row r="18" spans="1:23" ht="15" x14ac:dyDescent="0.25">
      <c r="A18" s="306"/>
      <c r="B18" s="81" t="s">
        <v>15</v>
      </c>
      <c r="C18" s="168">
        <v>0</v>
      </c>
      <c r="D18" s="74">
        <v>0</v>
      </c>
      <c r="E18" s="74">
        <v>0</v>
      </c>
      <c r="F18" s="74">
        <v>0</v>
      </c>
      <c r="G18" s="74">
        <v>0</v>
      </c>
      <c r="H18" s="74">
        <v>0</v>
      </c>
      <c r="I18" s="74">
        <v>0</v>
      </c>
      <c r="J18" s="74">
        <v>0</v>
      </c>
      <c r="K18" s="74">
        <v>0</v>
      </c>
      <c r="L18" s="74">
        <v>0</v>
      </c>
      <c r="M18" s="126">
        <v>0</v>
      </c>
      <c r="N18" s="74">
        <f>SUM(C18:M18)</f>
        <v>0</v>
      </c>
      <c r="R18" s="346"/>
      <c r="S18" s="347"/>
      <c r="T18" s="348"/>
      <c r="U18" s="355"/>
      <c r="V18" s="356"/>
      <c r="W18" s="357"/>
    </row>
    <row r="19" spans="1:23" x14ac:dyDescent="0.2">
      <c r="A19" s="306"/>
      <c r="B19" s="68" t="s">
        <v>16</v>
      </c>
      <c r="C19" s="169">
        <v>0</v>
      </c>
      <c r="D19" s="69">
        <v>0</v>
      </c>
      <c r="E19" s="69">
        <v>0</v>
      </c>
      <c r="F19" s="69">
        <v>0</v>
      </c>
      <c r="G19" s="69">
        <v>0</v>
      </c>
      <c r="H19" s="69">
        <v>0</v>
      </c>
      <c r="I19" s="69">
        <v>0</v>
      </c>
      <c r="J19" s="69">
        <v>0</v>
      </c>
      <c r="K19" s="69">
        <v>0</v>
      </c>
      <c r="L19" s="69">
        <v>0</v>
      </c>
      <c r="M19" s="69">
        <v>0</v>
      </c>
      <c r="N19" s="165">
        <f t="shared" ref="N19:N22" si="8">SUM(C19:M19)</f>
        <v>0</v>
      </c>
      <c r="R19" s="346"/>
      <c r="S19" s="347"/>
      <c r="T19" s="348"/>
      <c r="U19" s="355"/>
      <c r="V19" s="356"/>
      <c r="W19" s="357"/>
    </row>
    <row r="20" spans="1:23" x14ac:dyDescent="0.2">
      <c r="A20" s="306"/>
      <c r="B20" s="68" t="s">
        <v>17</v>
      </c>
      <c r="C20" s="169">
        <v>0</v>
      </c>
      <c r="D20" s="69">
        <v>0</v>
      </c>
      <c r="E20" s="69">
        <v>0</v>
      </c>
      <c r="F20" s="69">
        <v>0</v>
      </c>
      <c r="G20" s="69">
        <v>0</v>
      </c>
      <c r="H20" s="69">
        <v>0</v>
      </c>
      <c r="I20" s="69">
        <v>0</v>
      </c>
      <c r="J20" s="69">
        <v>0</v>
      </c>
      <c r="K20" s="69">
        <v>0</v>
      </c>
      <c r="L20" s="69">
        <v>0</v>
      </c>
      <c r="M20" s="69">
        <v>0</v>
      </c>
      <c r="N20" s="165">
        <f t="shared" si="8"/>
        <v>0</v>
      </c>
      <c r="R20" s="346"/>
      <c r="S20" s="347"/>
      <c r="T20" s="348"/>
      <c r="U20" s="355"/>
      <c r="V20" s="356"/>
      <c r="W20" s="357"/>
    </row>
    <row r="21" spans="1:23" x14ac:dyDescent="0.2">
      <c r="A21" s="306"/>
      <c r="B21" s="68" t="s">
        <v>18</v>
      </c>
      <c r="C21" s="169">
        <v>0</v>
      </c>
      <c r="D21" s="69">
        <v>0</v>
      </c>
      <c r="E21" s="69">
        <v>0</v>
      </c>
      <c r="F21" s="69">
        <v>0</v>
      </c>
      <c r="G21" s="69">
        <v>0</v>
      </c>
      <c r="H21" s="69">
        <v>0</v>
      </c>
      <c r="I21" s="69">
        <v>0</v>
      </c>
      <c r="J21" s="69">
        <v>0</v>
      </c>
      <c r="K21" s="69">
        <v>0</v>
      </c>
      <c r="L21" s="69">
        <v>0</v>
      </c>
      <c r="M21" s="69">
        <v>0</v>
      </c>
      <c r="N21" s="165">
        <f t="shared" si="8"/>
        <v>0</v>
      </c>
      <c r="R21" s="346"/>
      <c r="S21" s="347"/>
      <c r="T21" s="348"/>
      <c r="U21" s="355"/>
      <c r="V21" s="356"/>
      <c r="W21" s="357"/>
    </row>
    <row r="22" spans="1:23" x14ac:dyDescent="0.2">
      <c r="A22" s="306"/>
      <c r="B22" s="68" t="s">
        <v>19</v>
      </c>
      <c r="C22" s="169">
        <v>0</v>
      </c>
      <c r="D22" s="69">
        <v>0</v>
      </c>
      <c r="E22" s="69">
        <v>0</v>
      </c>
      <c r="F22" s="69">
        <v>0</v>
      </c>
      <c r="G22" s="69">
        <v>0</v>
      </c>
      <c r="H22" s="69">
        <v>0</v>
      </c>
      <c r="I22" s="69">
        <v>0</v>
      </c>
      <c r="J22" s="69">
        <v>0</v>
      </c>
      <c r="K22" s="69">
        <v>0</v>
      </c>
      <c r="L22" s="69">
        <v>0</v>
      </c>
      <c r="M22" s="69">
        <v>0</v>
      </c>
      <c r="N22" s="165">
        <f t="shared" si="8"/>
        <v>0</v>
      </c>
      <c r="R22" s="346"/>
      <c r="S22" s="347"/>
      <c r="T22" s="348"/>
      <c r="U22" s="355"/>
      <c r="V22" s="356"/>
      <c r="W22" s="357"/>
    </row>
    <row r="23" spans="1:23" x14ac:dyDescent="0.2">
      <c r="R23" s="346"/>
      <c r="S23" s="347"/>
      <c r="T23" s="348"/>
      <c r="U23" s="355"/>
      <c r="V23" s="356"/>
      <c r="W23" s="357"/>
    </row>
    <row r="24" spans="1:23" x14ac:dyDescent="0.2">
      <c r="R24" s="346"/>
      <c r="S24" s="347"/>
      <c r="T24" s="348"/>
      <c r="U24" s="355"/>
      <c r="V24" s="356"/>
      <c r="W24" s="357"/>
    </row>
    <row r="25" spans="1:23" x14ac:dyDescent="0.2">
      <c r="N25" s="1" t="s">
        <v>3</v>
      </c>
      <c r="R25" s="346"/>
      <c r="S25" s="347"/>
      <c r="T25" s="348"/>
      <c r="U25" s="355"/>
      <c r="V25" s="356"/>
      <c r="W25" s="357"/>
    </row>
    <row r="26" spans="1:23" ht="23.25" customHeight="1" x14ac:dyDescent="0.25">
      <c r="B26" s="7" t="s">
        <v>27</v>
      </c>
      <c r="C26" s="8">
        <v>0</v>
      </c>
      <c r="D26" s="8">
        <v>0</v>
      </c>
      <c r="E26" s="8">
        <v>0</v>
      </c>
      <c r="F26" s="8">
        <v>0</v>
      </c>
      <c r="G26" s="8">
        <v>0</v>
      </c>
      <c r="H26" s="8">
        <v>0</v>
      </c>
      <c r="I26" s="8">
        <v>0</v>
      </c>
      <c r="J26" s="8">
        <v>0</v>
      </c>
      <c r="K26" s="8">
        <v>0</v>
      </c>
      <c r="L26" s="8">
        <v>0</v>
      </c>
      <c r="M26" s="8">
        <v>0</v>
      </c>
      <c r="N26" s="8">
        <v>0</v>
      </c>
      <c r="R26" s="346"/>
      <c r="S26" s="347"/>
      <c r="T26" s="348"/>
      <c r="U26" s="355"/>
      <c r="V26" s="356"/>
      <c r="W26" s="357"/>
    </row>
    <row r="27" spans="1:23" ht="30" x14ac:dyDescent="0.25">
      <c r="B27" s="7" t="s">
        <v>32</v>
      </c>
      <c r="C27" s="15">
        <v>0</v>
      </c>
      <c r="D27" s="15">
        <v>0</v>
      </c>
      <c r="E27" s="15">
        <v>0</v>
      </c>
      <c r="F27" s="15">
        <v>0</v>
      </c>
      <c r="G27" s="15">
        <v>0</v>
      </c>
      <c r="H27" s="15">
        <v>0</v>
      </c>
      <c r="I27" s="15">
        <v>0</v>
      </c>
      <c r="J27" s="15">
        <v>0</v>
      </c>
      <c r="K27" s="15">
        <v>0</v>
      </c>
      <c r="L27" s="15">
        <v>0</v>
      </c>
      <c r="M27" s="15">
        <v>0</v>
      </c>
      <c r="N27" s="15">
        <v>0</v>
      </c>
      <c r="R27" s="346"/>
      <c r="S27" s="347"/>
      <c r="T27" s="348"/>
      <c r="U27" s="355"/>
      <c r="V27" s="356"/>
      <c r="W27" s="357"/>
    </row>
    <row r="28" spans="1:23" ht="15" x14ac:dyDescent="0.25">
      <c r="B28" s="9" t="s">
        <v>33</v>
      </c>
      <c r="C28" s="211">
        <f>C15</f>
        <v>0.32</v>
      </c>
      <c r="D28" s="25">
        <f t="shared" ref="D28:M28" si="9">D15</f>
        <v>6.0650000000000004</v>
      </c>
      <c r="E28" s="25">
        <f t="shared" si="9"/>
        <v>1.881</v>
      </c>
      <c r="F28" s="25">
        <f t="shared" si="9"/>
        <v>0.66200000000000003</v>
      </c>
      <c r="G28" s="25">
        <f t="shared" si="9"/>
        <v>0.67900000000000005</v>
      </c>
      <c r="H28" s="25">
        <f t="shared" si="9"/>
        <v>0.69599999999999995</v>
      </c>
      <c r="I28" s="25">
        <f t="shared" si="9"/>
        <v>0.71299999999999997</v>
      </c>
      <c r="J28" s="25">
        <f t="shared" si="9"/>
        <v>0.73099999999999998</v>
      </c>
      <c r="K28" s="25">
        <f t="shared" si="9"/>
        <v>0.749</v>
      </c>
      <c r="L28" s="25">
        <f t="shared" si="9"/>
        <v>0.76800000000000002</v>
      </c>
      <c r="M28" s="25">
        <f t="shared" si="9"/>
        <v>0.79500000000000004</v>
      </c>
      <c r="N28" s="10">
        <f>SUM(C28:M28)</f>
        <v>14.059000000000001</v>
      </c>
      <c r="R28" s="346"/>
      <c r="S28" s="347"/>
      <c r="T28" s="348"/>
      <c r="U28" s="355"/>
      <c r="V28" s="356"/>
      <c r="W28" s="357"/>
    </row>
    <row r="29" spans="1:23" ht="366" customHeight="1" thickBot="1" x14ac:dyDescent="0.25">
      <c r="R29" s="349"/>
      <c r="S29" s="350"/>
      <c r="T29" s="351"/>
      <c r="U29" s="358"/>
      <c r="V29" s="359"/>
      <c r="W29" s="360"/>
    </row>
    <row r="30" spans="1:23" x14ac:dyDescent="0.2">
      <c r="B30" s="361" t="s">
        <v>74</v>
      </c>
      <c r="C30" s="361"/>
      <c r="D30" s="361"/>
      <c r="E30" s="361"/>
      <c r="F30" s="361"/>
      <c r="G30" s="361"/>
      <c r="H30" s="361"/>
      <c r="I30" s="361"/>
      <c r="J30" s="361"/>
      <c r="K30" s="361"/>
      <c r="L30" s="361"/>
      <c r="M30" s="361"/>
    </row>
    <row r="31" spans="1:23" x14ac:dyDescent="0.2">
      <c r="A31" s="82" t="s">
        <v>75</v>
      </c>
      <c r="B31" s="9" t="s">
        <v>76</v>
      </c>
      <c r="C31" s="82">
        <v>2026</v>
      </c>
      <c r="D31" s="82">
        <v>2027</v>
      </c>
      <c r="E31" s="82">
        <v>2028</v>
      </c>
      <c r="F31" s="82">
        <v>2029</v>
      </c>
      <c r="G31" s="82">
        <v>2030</v>
      </c>
      <c r="H31" s="82">
        <v>2031</v>
      </c>
      <c r="I31" s="82">
        <v>2032</v>
      </c>
      <c r="J31" s="82">
        <v>2033</v>
      </c>
      <c r="K31" s="82">
        <v>2034</v>
      </c>
      <c r="L31" s="105">
        <v>2035</v>
      </c>
      <c r="M31" s="82">
        <v>2036</v>
      </c>
    </row>
    <row r="32" spans="1:23" ht="42.75" x14ac:dyDescent="0.2">
      <c r="A32" s="362" t="s">
        <v>77</v>
      </c>
      <c r="B32" s="83" t="s">
        <v>78</v>
      </c>
      <c r="C32" s="84">
        <v>0.16</v>
      </c>
      <c r="D32" s="84">
        <v>0.63</v>
      </c>
      <c r="E32" s="84">
        <v>0.64600000000000002</v>
      </c>
      <c r="F32" s="84">
        <v>0.66200000000000003</v>
      </c>
      <c r="G32" s="84">
        <v>0.67900000000000005</v>
      </c>
      <c r="H32" s="84">
        <v>0.69599999999999995</v>
      </c>
      <c r="I32" s="84">
        <v>0.71299999999999997</v>
      </c>
      <c r="J32" s="84">
        <v>0.73099999999999998</v>
      </c>
      <c r="K32" s="84">
        <v>0.749</v>
      </c>
      <c r="L32" s="171">
        <v>0.76800000000000002</v>
      </c>
      <c r="M32" s="84">
        <v>0.79500000000000004</v>
      </c>
      <c r="N32" s="85"/>
    </row>
    <row r="33" spans="1:14" ht="42.75" x14ac:dyDescent="0.2">
      <c r="A33" s="363"/>
      <c r="B33" s="86" t="s">
        <v>79</v>
      </c>
      <c r="C33" s="84">
        <v>0.16</v>
      </c>
      <c r="D33" s="87">
        <v>0.64</v>
      </c>
      <c r="E33" s="87">
        <v>0</v>
      </c>
      <c r="F33" s="87">
        <v>0</v>
      </c>
      <c r="G33" s="87">
        <v>0</v>
      </c>
      <c r="H33" s="87">
        <v>0</v>
      </c>
      <c r="I33" s="87">
        <v>0</v>
      </c>
      <c r="J33" s="87">
        <v>0</v>
      </c>
      <c r="K33" s="87">
        <v>0</v>
      </c>
      <c r="L33" s="172">
        <v>0</v>
      </c>
      <c r="M33" s="114"/>
      <c r="N33" s="85"/>
    </row>
    <row r="34" spans="1:14" ht="28.5" x14ac:dyDescent="0.2">
      <c r="A34" s="363"/>
      <c r="B34" s="88" t="s">
        <v>80</v>
      </c>
      <c r="C34" s="89"/>
      <c r="D34" s="89">
        <v>1.7250000000000001</v>
      </c>
      <c r="E34" s="89">
        <v>0</v>
      </c>
      <c r="F34" s="89">
        <v>0</v>
      </c>
      <c r="G34" s="89">
        <v>0</v>
      </c>
      <c r="H34" s="89">
        <v>0</v>
      </c>
      <c r="I34" s="89">
        <v>0</v>
      </c>
      <c r="J34" s="89">
        <v>0</v>
      </c>
      <c r="K34" s="89">
        <v>0</v>
      </c>
      <c r="L34" s="173">
        <v>0</v>
      </c>
      <c r="M34" s="114"/>
      <c r="N34" s="85"/>
    </row>
    <row r="35" spans="1:14" ht="85.5" x14ac:dyDescent="0.2">
      <c r="A35" s="364"/>
      <c r="B35" s="83" t="s">
        <v>81</v>
      </c>
      <c r="C35" s="84"/>
      <c r="D35" s="84">
        <v>3.07</v>
      </c>
      <c r="E35" s="84">
        <v>1.2350000000000001</v>
      </c>
      <c r="F35" s="84">
        <v>0</v>
      </c>
      <c r="G35" s="84">
        <v>0</v>
      </c>
      <c r="H35" s="84">
        <v>0</v>
      </c>
      <c r="I35" s="84">
        <v>0</v>
      </c>
      <c r="J35" s="84">
        <v>0</v>
      </c>
      <c r="K35" s="84">
        <v>0</v>
      </c>
      <c r="L35" s="171">
        <v>0</v>
      </c>
      <c r="M35" s="114"/>
      <c r="N35" s="85"/>
    </row>
    <row r="36" spans="1:14" x14ac:dyDescent="0.2">
      <c r="A36" s="90"/>
      <c r="B36" s="91"/>
      <c r="C36" s="93"/>
      <c r="D36" s="93"/>
      <c r="E36" s="93"/>
      <c r="F36" s="93"/>
      <c r="G36" s="93"/>
      <c r="H36" s="93"/>
      <c r="I36" s="93"/>
      <c r="J36" s="93"/>
      <c r="K36" s="93"/>
      <c r="L36" s="93"/>
      <c r="N36" s="85"/>
    </row>
    <row r="37" spans="1:14" x14ac:dyDescent="0.2">
      <c r="A37" s="90"/>
      <c r="B37" s="91"/>
      <c r="C37" s="93"/>
      <c r="D37" s="93"/>
      <c r="E37" s="93"/>
      <c r="F37" s="93"/>
      <c r="G37" s="93"/>
      <c r="H37" s="93"/>
      <c r="I37" s="93"/>
      <c r="J37" s="93"/>
      <c r="K37" s="93"/>
      <c r="L37" s="93"/>
      <c r="N37" s="85"/>
    </row>
    <row r="38" spans="1:14" x14ac:dyDescent="0.2">
      <c r="A38" s="90"/>
      <c r="B38" s="91"/>
      <c r="C38" s="93"/>
      <c r="D38" s="93"/>
      <c r="E38" s="93"/>
      <c r="F38" s="93"/>
      <c r="G38" s="93"/>
      <c r="H38" s="93"/>
      <c r="I38" s="93"/>
      <c r="J38" s="93"/>
      <c r="K38" s="93"/>
      <c r="L38" s="93"/>
      <c r="N38" s="85"/>
    </row>
    <row r="39" spans="1:14" x14ac:dyDescent="0.2">
      <c r="A39" s="90"/>
      <c r="B39" s="91"/>
      <c r="C39" s="93"/>
      <c r="D39" s="93"/>
      <c r="E39" s="93"/>
      <c r="F39" s="93"/>
      <c r="G39" s="93"/>
      <c r="H39" s="93"/>
      <c r="I39" s="93"/>
      <c r="J39" s="93"/>
      <c r="K39" s="93"/>
      <c r="L39" s="93"/>
      <c r="N39" s="85"/>
    </row>
    <row r="40" spans="1:14" x14ac:dyDescent="0.2">
      <c r="A40" s="90"/>
      <c r="B40" s="91"/>
      <c r="C40" s="93"/>
      <c r="D40" s="93"/>
      <c r="E40" s="93"/>
      <c r="F40" s="93"/>
      <c r="G40" s="93"/>
      <c r="H40" s="93"/>
      <c r="I40" s="93"/>
      <c r="J40" s="93"/>
      <c r="K40" s="93"/>
      <c r="L40" s="93"/>
      <c r="N40" s="85"/>
    </row>
    <row r="41" spans="1:14" x14ac:dyDescent="0.2">
      <c r="A41" s="94"/>
      <c r="B41" s="95"/>
      <c r="C41" s="85"/>
      <c r="D41" s="85"/>
      <c r="E41" s="85"/>
      <c r="F41" s="85"/>
      <c r="G41" s="85"/>
      <c r="H41" s="85"/>
      <c r="I41" s="85"/>
      <c r="J41" s="85"/>
      <c r="K41" s="85"/>
      <c r="L41" s="85"/>
      <c r="N41" s="85"/>
    </row>
    <row r="42" spans="1:14" ht="15" x14ac:dyDescent="0.25">
      <c r="B42" s="95"/>
      <c r="C42" s="85"/>
      <c r="D42" s="85"/>
      <c r="E42" s="85"/>
      <c r="F42" s="85"/>
      <c r="G42" s="85"/>
      <c r="H42" s="85"/>
      <c r="I42" s="85"/>
      <c r="J42" s="85"/>
      <c r="K42" s="85"/>
      <c r="L42" s="85"/>
      <c r="N42" s="96" t="s">
        <v>70</v>
      </c>
    </row>
    <row r="43" spans="1:14" ht="44.25" x14ac:dyDescent="0.25">
      <c r="B43" s="9" t="s">
        <v>82</v>
      </c>
      <c r="C43" s="176">
        <f t="shared" ref="C43:M43" si="10">SUM(C32:C35)</f>
        <v>0.32</v>
      </c>
      <c r="D43" s="84">
        <f t="shared" si="10"/>
        <v>6.0649999999999995</v>
      </c>
      <c r="E43" s="84">
        <f t="shared" si="10"/>
        <v>1.8810000000000002</v>
      </c>
      <c r="F43" s="84">
        <f t="shared" si="10"/>
        <v>0.66200000000000003</v>
      </c>
      <c r="G43" s="84">
        <f t="shared" si="10"/>
        <v>0.67900000000000005</v>
      </c>
      <c r="H43" s="84">
        <f t="shared" si="10"/>
        <v>0.69599999999999995</v>
      </c>
      <c r="I43" s="84">
        <f t="shared" si="10"/>
        <v>0.71299999999999997</v>
      </c>
      <c r="J43" s="84">
        <f t="shared" si="10"/>
        <v>0.73099999999999998</v>
      </c>
      <c r="K43" s="84">
        <f t="shared" si="10"/>
        <v>0.749</v>
      </c>
      <c r="L43" s="171">
        <f t="shared" si="10"/>
        <v>0.76800000000000002</v>
      </c>
      <c r="M43" s="171">
        <f t="shared" si="10"/>
        <v>0.79500000000000004</v>
      </c>
      <c r="N43" s="174">
        <f>SUM(C43:M43)</f>
        <v>14.059000000000001</v>
      </c>
    </row>
    <row r="44" spans="1:14" ht="44.25" x14ac:dyDescent="0.25">
      <c r="B44" s="9" t="s">
        <v>83</v>
      </c>
      <c r="C44" s="84">
        <v>0</v>
      </c>
      <c r="D44" s="84">
        <v>0</v>
      </c>
      <c r="E44" s="84">
        <v>0</v>
      </c>
      <c r="F44" s="84">
        <v>0</v>
      </c>
      <c r="G44" s="84">
        <v>0</v>
      </c>
      <c r="H44" s="84">
        <v>0</v>
      </c>
      <c r="I44" s="84">
        <v>0</v>
      </c>
      <c r="J44" s="84">
        <v>0</v>
      </c>
      <c r="K44" s="84">
        <v>0</v>
      </c>
      <c r="L44" s="84">
        <v>0</v>
      </c>
      <c r="M44" s="175">
        <v>0</v>
      </c>
      <c r="N44" s="84">
        <v>0</v>
      </c>
    </row>
    <row r="45" spans="1:14" x14ac:dyDescent="0.2">
      <c r="B45" s="95"/>
    </row>
    <row r="46" spans="1:14" x14ac:dyDescent="0.2">
      <c r="B46" s="95"/>
    </row>
    <row r="47" spans="1:14" x14ac:dyDescent="0.2">
      <c r="A47" s="92"/>
      <c r="B47" s="95"/>
    </row>
    <row r="48" spans="1:14" x14ac:dyDescent="0.2">
      <c r="A48" s="97"/>
      <c r="B48" s="365"/>
      <c r="C48" s="366"/>
      <c r="D48" s="366"/>
      <c r="E48" s="366"/>
      <c r="F48" s="366"/>
      <c r="G48" s="366"/>
      <c r="H48" s="366"/>
      <c r="I48" s="366"/>
      <c r="J48" s="366"/>
      <c r="K48" s="366"/>
      <c r="L48" s="366"/>
      <c r="M48" s="366"/>
      <c r="N48" s="366"/>
    </row>
    <row r="49" spans="1:14" x14ac:dyDescent="0.2">
      <c r="A49" s="367" t="s">
        <v>84</v>
      </c>
      <c r="B49" s="370" t="s">
        <v>85</v>
      </c>
      <c r="C49" s="370"/>
      <c r="D49" s="370"/>
      <c r="E49" s="370"/>
      <c r="F49" s="370"/>
      <c r="G49" s="370"/>
      <c r="H49" s="370"/>
      <c r="I49" s="370"/>
      <c r="J49" s="370"/>
      <c r="K49" s="370"/>
      <c r="L49" s="370"/>
      <c r="M49" s="370"/>
      <c r="N49" s="98"/>
    </row>
    <row r="50" spans="1:14" x14ac:dyDescent="0.2">
      <c r="A50" s="368"/>
      <c r="B50" s="371"/>
      <c r="C50" s="371"/>
      <c r="D50" s="371"/>
      <c r="E50" s="371"/>
      <c r="F50" s="371"/>
      <c r="G50" s="371"/>
      <c r="H50" s="371"/>
      <c r="I50" s="371"/>
      <c r="J50" s="371"/>
      <c r="K50" s="371"/>
      <c r="L50" s="371"/>
      <c r="M50" s="371"/>
      <c r="N50" s="98"/>
    </row>
    <row r="51" spans="1:14" x14ac:dyDescent="0.2">
      <c r="A51" s="368"/>
      <c r="B51" s="371"/>
      <c r="C51" s="371"/>
      <c r="D51" s="371"/>
      <c r="E51" s="371"/>
      <c r="F51" s="371"/>
      <c r="G51" s="371"/>
      <c r="H51" s="371"/>
      <c r="I51" s="371"/>
      <c r="J51" s="371"/>
      <c r="K51" s="371"/>
      <c r="L51" s="371"/>
      <c r="M51" s="371"/>
      <c r="N51" s="98"/>
    </row>
    <row r="52" spans="1:14" x14ac:dyDescent="0.2">
      <c r="A52" s="368"/>
      <c r="B52" s="371"/>
      <c r="C52" s="371"/>
      <c r="D52" s="371"/>
      <c r="E52" s="371"/>
      <c r="F52" s="371"/>
      <c r="G52" s="371"/>
      <c r="H52" s="371"/>
      <c r="I52" s="371"/>
      <c r="J52" s="371"/>
      <c r="K52" s="371"/>
      <c r="L52" s="371"/>
      <c r="M52" s="371"/>
      <c r="N52" s="98"/>
    </row>
    <row r="53" spans="1:14" x14ac:dyDescent="0.2">
      <c r="A53" s="368"/>
      <c r="B53" s="371"/>
      <c r="C53" s="371"/>
      <c r="D53" s="371"/>
      <c r="E53" s="371"/>
      <c r="F53" s="371"/>
      <c r="G53" s="371"/>
      <c r="H53" s="371"/>
      <c r="I53" s="371"/>
      <c r="J53" s="371"/>
      <c r="K53" s="371"/>
      <c r="L53" s="371"/>
      <c r="M53" s="371"/>
      <c r="N53" s="98"/>
    </row>
    <row r="54" spans="1:14" x14ac:dyDescent="0.2">
      <c r="A54" s="368"/>
      <c r="B54" s="371"/>
      <c r="C54" s="371"/>
      <c r="D54" s="371"/>
      <c r="E54" s="371"/>
      <c r="F54" s="371"/>
      <c r="G54" s="371"/>
      <c r="H54" s="371"/>
      <c r="I54" s="371"/>
      <c r="J54" s="371"/>
      <c r="K54" s="371"/>
      <c r="L54" s="371"/>
      <c r="M54" s="371"/>
      <c r="N54" s="98"/>
    </row>
    <row r="55" spans="1:14" x14ac:dyDescent="0.2">
      <c r="A55" s="368"/>
      <c r="B55" s="371"/>
      <c r="C55" s="371"/>
      <c r="D55" s="371"/>
      <c r="E55" s="371"/>
      <c r="F55" s="371"/>
      <c r="G55" s="371"/>
      <c r="H55" s="371"/>
      <c r="I55" s="371"/>
      <c r="J55" s="371"/>
      <c r="K55" s="371"/>
      <c r="L55" s="371"/>
      <c r="M55" s="371"/>
      <c r="N55" s="98"/>
    </row>
    <row r="56" spans="1:14" x14ac:dyDescent="0.2">
      <c r="A56" s="368"/>
      <c r="B56" s="371"/>
      <c r="C56" s="371"/>
      <c r="D56" s="371"/>
      <c r="E56" s="371"/>
      <c r="F56" s="371"/>
      <c r="G56" s="371"/>
      <c r="H56" s="371"/>
      <c r="I56" s="371"/>
      <c r="J56" s="371"/>
      <c r="K56" s="371"/>
      <c r="L56" s="371"/>
      <c r="M56" s="371"/>
      <c r="N56" s="98"/>
    </row>
    <row r="57" spans="1:14" ht="286.5" customHeight="1" x14ac:dyDescent="0.2">
      <c r="A57" s="369"/>
      <c r="B57" s="372"/>
      <c r="C57" s="372"/>
      <c r="D57" s="372"/>
      <c r="E57" s="372"/>
      <c r="F57" s="372"/>
      <c r="G57" s="372"/>
      <c r="H57" s="372"/>
      <c r="I57" s="372"/>
      <c r="J57" s="372"/>
      <c r="K57" s="372"/>
      <c r="L57" s="372"/>
      <c r="M57" s="372"/>
      <c r="N57" s="98"/>
    </row>
  </sheetData>
  <mergeCells count="12">
    <mergeCell ref="B30:M30"/>
    <mergeCell ref="A32:A35"/>
    <mergeCell ref="B48:N48"/>
    <mergeCell ref="A49:A57"/>
    <mergeCell ref="B49:M57"/>
    <mergeCell ref="B1:N2"/>
    <mergeCell ref="A3:A22"/>
    <mergeCell ref="B3:B4"/>
    <mergeCell ref="R3:T4"/>
    <mergeCell ref="U3:W4"/>
    <mergeCell ref="R5:T29"/>
    <mergeCell ref="U5:W29"/>
  </mergeCells>
  <pageMargins left="0.70000000000000007" right="0.70000000000000007" top="0.75" bottom="0.75" header="0.30000000000000004" footer="0.3000000000000000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8"/>
  <sheetViews>
    <sheetView zoomScale="60" zoomScaleNormal="60" workbookViewId="0">
      <selection activeCell="U5" sqref="U5:W29"/>
    </sheetView>
  </sheetViews>
  <sheetFormatPr defaultRowHeight="14.25" x14ac:dyDescent="0.2"/>
  <cols>
    <col min="2" max="2" width="15.75" customWidth="1"/>
    <col min="14" max="14" width="13.25" bestFit="1" customWidth="1"/>
    <col min="23" max="23" width="17.125" customWidth="1"/>
  </cols>
  <sheetData>
    <row r="1" spans="1:23" x14ac:dyDescent="0.2">
      <c r="A1" s="36"/>
      <c r="B1" s="264" t="s">
        <v>98</v>
      </c>
      <c r="C1" s="264"/>
      <c r="D1" s="264"/>
      <c r="E1" s="264"/>
      <c r="F1" s="264"/>
      <c r="G1" s="264"/>
      <c r="H1" s="264"/>
      <c r="I1" s="264"/>
      <c r="J1" s="264"/>
      <c r="K1" s="264"/>
      <c r="L1" s="264"/>
      <c r="M1" s="264"/>
      <c r="N1" s="264"/>
    </row>
    <row r="2" spans="1:23" ht="15" thickBot="1" x14ac:dyDescent="0.25">
      <c r="A2" s="37" t="s">
        <v>0</v>
      </c>
      <c r="B2" s="264"/>
      <c r="C2" s="264"/>
      <c r="D2" s="264"/>
      <c r="E2" s="264"/>
      <c r="F2" s="264"/>
      <c r="G2" s="264"/>
      <c r="H2" s="264"/>
      <c r="I2" s="264"/>
      <c r="J2" s="264"/>
      <c r="K2" s="264"/>
      <c r="L2" s="264"/>
      <c r="M2" s="264"/>
      <c r="N2" s="375"/>
    </row>
    <row r="3" spans="1:23" x14ac:dyDescent="0.2">
      <c r="A3" s="265" t="s">
        <v>97</v>
      </c>
      <c r="B3" s="267" t="s">
        <v>2</v>
      </c>
      <c r="C3" s="23">
        <v>0</v>
      </c>
      <c r="D3" s="23">
        <v>1</v>
      </c>
      <c r="E3" s="23">
        <v>2</v>
      </c>
      <c r="F3" s="23">
        <v>3</v>
      </c>
      <c r="G3" s="23">
        <v>4</v>
      </c>
      <c r="H3" s="23">
        <v>5</v>
      </c>
      <c r="I3" s="23">
        <v>6</v>
      </c>
      <c r="J3" s="23">
        <v>7</v>
      </c>
      <c r="K3" s="23">
        <v>8</v>
      </c>
      <c r="L3" s="23">
        <v>9</v>
      </c>
      <c r="M3" s="141">
        <v>10</v>
      </c>
      <c r="N3" s="143" t="s">
        <v>3</v>
      </c>
      <c r="R3" s="297" t="s">
        <v>51</v>
      </c>
      <c r="S3" s="298"/>
      <c r="T3" s="299"/>
      <c r="U3" s="337" t="s">
        <v>52</v>
      </c>
      <c r="V3" s="338"/>
      <c r="W3" s="339"/>
    </row>
    <row r="4" spans="1:23" ht="15" thickBot="1" x14ac:dyDescent="0.25">
      <c r="A4" s="265"/>
      <c r="B4" s="267"/>
      <c r="C4" s="23" t="s">
        <v>4</v>
      </c>
      <c r="D4" s="23" t="s">
        <v>5</v>
      </c>
      <c r="E4" s="23" t="s">
        <v>6</v>
      </c>
      <c r="F4" s="23" t="s">
        <v>7</v>
      </c>
      <c r="G4" s="23" t="s">
        <v>8</v>
      </c>
      <c r="H4" s="23" t="s">
        <v>9</v>
      </c>
      <c r="I4" s="23" t="s">
        <v>10</v>
      </c>
      <c r="J4" s="23" t="s">
        <v>11</v>
      </c>
      <c r="K4" s="23" t="s">
        <v>12</v>
      </c>
      <c r="L4" s="23" t="s">
        <v>48</v>
      </c>
      <c r="M4" s="162" t="s">
        <v>109</v>
      </c>
      <c r="N4" s="142"/>
      <c r="R4" s="300"/>
      <c r="S4" s="301"/>
      <c r="T4" s="302"/>
      <c r="U4" s="340"/>
      <c r="V4" s="341"/>
      <c r="W4" s="342"/>
    </row>
    <row r="5" spans="1:23" ht="15" x14ac:dyDescent="0.25">
      <c r="A5" s="265"/>
      <c r="B5" s="26" t="s">
        <v>13</v>
      </c>
      <c r="C5" s="34">
        <f t="shared" ref="C5:M5" si="0">SUM(C6:C11)</f>
        <v>0</v>
      </c>
      <c r="D5" s="34">
        <f t="shared" si="0"/>
        <v>0</v>
      </c>
      <c r="E5" s="29">
        <f t="shared" si="0"/>
        <v>0</v>
      </c>
      <c r="F5" s="29">
        <f t="shared" si="0"/>
        <v>0</v>
      </c>
      <c r="G5" s="29">
        <f t="shared" si="0"/>
        <v>0</v>
      </c>
      <c r="H5" s="29">
        <f t="shared" si="0"/>
        <v>0</v>
      </c>
      <c r="I5" s="29">
        <f t="shared" si="0"/>
        <v>0</v>
      </c>
      <c r="J5" s="29">
        <f t="shared" si="0"/>
        <v>0</v>
      </c>
      <c r="K5" s="29">
        <f t="shared" si="0"/>
        <v>0</v>
      </c>
      <c r="L5" s="29">
        <f t="shared" si="0"/>
        <v>0</v>
      </c>
      <c r="M5" s="29">
        <f t="shared" si="0"/>
        <v>0</v>
      </c>
      <c r="N5" s="29">
        <f t="shared" ref="N5:N11" si="1">SUM(C5:M5)</f>
        <v>0</v>
      </c>
      <c r="R5" s="343"/>
      <c r="S5" s="344"/>
      <c r="T5" s="345"/>
      <c r="U5" s="268" t="s">
        <v>99</v>
      </c>
      <c r="V5" s="269"/>
      <c r="W5" s="270"/>
    </row>
    <row r="6" spans="1:23" x14ac:dyDescent="0.2">
      <c r="A6" s="265"/>
      <c r="B6" s="11" t="s">
        <v>14</v>
      </c>
      <c r="C6" s="31">
        <v>0</v>
      </c>
      <c r="D6" s="32">
        <v>0</v>
      </c>
      <c r="E6" s="32">
        <v>0</v>
      </c>
      <c r="F6" s="32">
        <v>0</v>
      </c>
      <c r="G6" s="32">
        <v>0</v>
      </c>
      <c r="H6" s="32">
        <v>0</v>
      </c>
      <c r="I6" s="32">
        <v>0</v>
      </c>
      <c r="J6" s="32">
        <v>0</v>
      </c>
      <c r="K6" s="32">
        <v>0</v>
      </c>
      <c r="L6" s="32">
        <v>0</v>
      </c>
      <c r="M6" s="32">
        <v>0</v>
      </c>
      <c r="N6" s="32">
        <f t="shared" si="1"/>
        <v>0</v>
      </c>
      <c r="R6" s="346"/>
      <c r="S6" s="347"/>
      <c r="T6" s="348"/>
      <c r="U6" s="271"/>
      <c r="V6" s="272"/>
      <c r="W6" s="273"/>
    </row>
    <row r="7" spans="1:23" x14ac:dyDescent="0.2">
      <c r="A7" s="265"/>
      <c r="B7" s="11" t="s">
        <v>15</v>
      </c>
      <c r="C7" s="31">
        <v>0</v>
      </c>
      <c r="D7" s="32">
        <v>0</v>
      </c>
      <c r="E7" s="32">
        <v>0</v>
      </c>
      <c r="F7" s="32">
        <v>0</v>
      </c>
      <c r="G7" s="32">
        <v>0</v>
      </c>
      <c r="H7" s="32">
        <v>0</v>
      </c>
      <c r="I7" s="32">
        <v>0</v>
      </c>
      <c r="J7" s="32">
        <v>0</v>
      </c>
      <c r="K7" s="32">
        <v>0</v>
      </c>
      <c r="L7" s="32">
        <v>0</v>
      </c>
      <c r="M7" s="32">
        <v>0</v>
      </c>
      <c r="N7" s="32">
        <f t="shared" si="1"/>
        <v>0</v>
      </c>
      <c r="R7" s="346"/>
      <c r="S7" s="347"/>
      <c r="T7" s="348"/>
      <c r="U7" s="271"/>
      <c r="V7" s="272"/>
      <c r="W7" s="273"/>
    </row>
    <row r="8" spans="1:23" x14ac:dyDescent="0.2">
      <c r="A8" s="265"/>
      <c r="B8" s="33" t="s">
        <v>16</v>
      </c>
      <c r="C8" s="35">
        <v>0</v>
      </c>
      <c r="D8" s="6">
        <v>0</v>
      </c>
      <c r="E8" s="6">
        <v>0</v>
      </c>
      <c r="F8" s="6">
        <v>0</v>
      </c>
      <c r="G8" s="6">
        <v>0</v>
      </c>
      <c r="H8" s="6">
        <v>0</v>
      </c>
      <c r="I8" s="6">
        <v>0</v>
      </c>
      <c r="J8" s="6">
        <v>0</v>
      </c>
      <c r="K8" s="6">
        <v>0</v>
      </c>
      <c r="L8" s="6">
        <v>0</v>
      </c>
      <c r="M8" s="6">
        <v>0</v>
      </c>
      <c r="N8" s="6">
        <f t="shared" si="1"/>
        <v>0</v>
      </c>
      <c r="R8" s="346"/>
      <c r="S8" s="347"/>
      <c r="T8" s="348"/>
      <c r="U8" s="271"/>
      <c r="V8" s="272"/>
      <c r="W8" s="273"/>
    </row>
    <row r="9" spans="1:23" x14ac:dyDescent="0.2">
      <c r="A9" s="265"/>
      <c r="B9" s="33" t="s">
        <v>17</v>
      </c>
      <c r="C9" s="35">
        <v>0</v>
      </c>
      <c r="D9" s="6">
        <v>0</v>
      </c>
      <c r="E9" s="6">
        <v>0</v>
      </c>
      <c r="F9" s="6">
        <v>0</v>
      </c>
      <c r="G9" s="6">
        <v>0</v>
      </c>
      <c r="H9" s="6">
        <v>0</v>
      </c>
      <c r="I9" s="6">
        <v>0</v>
      </c>
      <c r="J9" s="6">
        <v>0</v>
      </c>
      <c r="K9" s="6">
        <v>0</v>
      </c>
      <c r="L9" s="6">
        <v>0</v>
      </c>
      <c r="M9" s="6">
        <v>0</v>
      </c>
      <c r="N9" s="6">
        <f t="shared" si="1"/>
        <v>0</v>
      </c>
      <c r="R9" s="346"/>
      <c r="S9" s="347"/>
      <c r="T9" s="348"/>
      <c r="U9" s="271"/>
      <c r="V9" s="272"/>
      <c r="W9" s="273"/>
    </row>
    <row r="10" spans="1:23" x14ac:dyDescent="0.2">
      <c r="A10" s="265"/>
      <c r="B10" s="33" t="s">
        <v>18</v>
      </c>
      <c r="C10" s="35">
        <v>0</v>
      </c>
      <c r="D10" s="6">
        <v>0</v>
      </c>
      <c r="E10" s="6">
        <v>0</v>
      </c>
      <c r="F10" s="6">
        <v>0</v>
      </c>
      <c r="G10" s="6">
        <v>0</v>
      </c>
      <c r="H10" s="6">
        <v>0</v>
      </c>
      <c r="I10" s="6">
        <v>0</v>
      </c>
      <c r="J10" s="6">
        <v>0</v>
      </c>
      <c r="K10" s="6">
        <v>0</v>
      </c>
      <c r="L10" s="6">
        <v>0</v>
      </c>
      <c r="M10" s="6">
        <v>0</v>
      </c>
      <c r="N10" s="6">
        <f t="shared" si="1"/>
        <v>0</v>
      </c>
      <c r="R10" s="346"/>
      <c r="S10" s="347"/>
      <c r="T10" s="348"/>
      <c r="U10" s="271"/>
      <c r="V10" s="272"/>
      <c r="W10" s="273"/>
    </row>
    <row r="11" spans="1:23" x14ac:dyDescent="0.2">
      <c r="A11" s="265"/>
      <c r="B11" s="33" t="s">
        <v>19</v>
      </c>
      <c r="C11" s="35">
        <v>0</v>
      </c>
      <c r="D11" s="6">
        <v>0</v>
      </c>
      <c r="E11" s="6">
        <v>0</v>
      </c>
      <c r="F11" s="6">
        <v>0</v>
      </c>
      <c r="G11" s="6">
        <v>0</v>
      </c>
      <c r="H11" s="6">
        <v>0</v>
      </c>
      <c r="I11" s="6">
        <v>0</v>
      </c>
      <c r="J11" s="6">
        <v>0</v>
      </c>
      <c r="K11" s="6">
        <v>0</v>
      </c>
      <c r="L11" s="6">
        <v>0</v>
      </c>
      <c r="M11" s="6">
        <v>0</v>
      </c>
      <c r="N11" s="6">
        <f t="shared" si="1"/>
        <v>0</v>
      </c>
      <c r="R11" s="346"/>
      <c r="S11" s="347"/>
      <c r="T11" s="348"/>
      <c r="U11" s="271"/>
      <c r="V11" s="272"/>
      <c r="W11" s="273"/>
    </row>
    <row r="12" spans="1:23" ht="15" x14ac:dyDescent="0.25">
      <c r="A12" s="265"/>
      <c r="B12" s="26" t="s">
        <v>20</v>
      </c>
      <c r="C12" s="34">
        <f t="shared" ref="C12:N13" si="2">SUM(C13:C14)</f>
        <v>0</v>
      </c>
      <c r="D12" s="34">
        <f>SUM(D13:D14)</f>
        <v>0.14000000000000001</v>
      </c>
      <c r="E12" s="34">
        <f t="shared" si="2"/>
        <v>0</v>
      </c>
      <c r="F12" s="34">
        <f t="shared" si="2"/>
        <v>0</v>
      </c>
      <c r="G12" s="34">
        <f t="shared" si="2"/>
        <v>0</v>
      </c>
      <c r="H12" s="34">
        <f t="shared" si="2"/>
        <v>0</v>
      </c>
      <c r="I12" s="34">
        <f t="shared" si="2"/>
        <v>0</v>
      </c>
      <c r="J12" s="34">
        <f t="shared" si="2"/>
        <v>0</v>
      </c>
      <c r="K12" s="34">
        <f t="shared" si="2"/>
        <v>0</v>
      </c>
      <c r="L12" s="34">
        <f t="shared" si="2"/>
        <v>0</v>
      </c>
      <c r="M12" s="34">
        <f t="shared" si="2"/>
        <v>0</v>
      </c>
      <c r="N12" s="34">
        <f t="shared" si="2"/>
        <v>0.14000000000000001</v>
      </c>
      <c r="R12" s="346"/>
      <c r="S12" s="347"/>
      <c r="T12" s="348"/>
      <c r="U12" s="271"/>
      <c r="V12" s="272"/>
      <c r="W12" s="273"/>
    </row>
    <row r="13" spans="1:23" ht="15" x14ac:dyDescent="0.25">
      <c r="A13" s="265"/>
      <c r="B13" s="11" t="s">
        <v>14</v>
      </c>
      <c r="C13" s="31">
        <f>SUM(C14:C15)</f>
        <v>0</v>
      </c>
      <c r="D13" s="31">
        <f>SUM(D14:D15)</f>
        <v>0.14000000000000001</v>
      </c>
      <c r="E13" s="31">
        <f t="shared" si="2"/>
        <v>0</v>
      </c>
      <c r="F13" s="31">
        <f t="shared" si="2"/>
        <v>0</v>
      </c>
      <c r="G13" s="31">
        <f t="shared" si="2"/>
        <v>0</v>
      </c>
      <c r="H13" s="31">
        <f t="shared" si="2"/>
        <v>0</v>
      </c>
      <c r="I13" s="31">
        <f t="shared" si="2"/>
        <v>0</v>
      </c>
      <c r="J13" s="31">
        <f t="shared" si="2"/>
        <v>0</v>
      </c>
      <c r="K13" s="31">
        <f t="shared" si="2"/>
        <v>0</v>
      </c>
      <c r="L13" s="31">
        <f t="shared" si="2"/>
        <v>0</v>
      </c>
      <c r="M13" s="31">
        <f t="shared" si="2"/>
        <v>0</v>
      </c>
      <c r="N13" s="30">
        <f>SUM(C13:M13)</f>
        <v>0.14000000000000001</v>
      </c>
      <c r="R13" s="346"/>
      <c r="S13" s="347"/>
      <c r="T13" s="348"/>
      <c r="U13" s="271"/>
      <c r="V13" s="272"/>
      <c r="W13" s="273"/>
    </row>
    <row r="14" spans="1:23" ht="15" x14ac:dyDescent="0.25">
      <c r="A14" s="265"/>
      <c r="B14" s="11" t="s">
        <v>30</v>
      </c>
      <c r="C14" s="31">
        <v>0</v>
      </c>
      <c r="D14" s="32">
        <v>0</v>
      </c>
      <c r="E14" s="32">
        <v>0</v>
      </c>
      <c r="F14" s="32">
        <v>0</v>
      </c>
      <c r="G14" s="32">
        <v>0</v>
      </c>
      <c r="H14" s="32">
        <v>0</v>
      </c>
      <c r="I14" s="32">
        <v>0</v>
      </c>
      <c r="J14" s="32">
        <v>0</v>
      </c>
      <c r="K14" s="32">
        <v>0</v>
      </c>
      <c r="L14" s="32">
        <v>0</v>
      </c>
      <c r="M14" s="32">
        <v>0</v>
      </c>
      <c r="N14" s="30">
        <f>SUM(C14:M14)</f>
        <v>0</v>
      </c>
      <c r="R14" s="346"/>
      <c r="S14" s="347"/>
      <c r="T14" s="348"/>
      <c r="U14" s="271"/>
      <c r="V14" s="272"/>
      <c r="W14" s="273"/>
    </row>
    <row r="15" spans="1:23" ht="15" x14ac:dyDescent="0.25">
      <c r="A15" s="265"/>
      <c r="B15" s="11" t="s">
        <v>31</v>
      </c>
      <c r="C15" s="31">
        <v>0</v>
      </c>
      <c r="D15" s="32">
        <v>0.14000000000000001</v>
      </c>
      <c r="E15" s="32">
        <v>0</v>
      </c>
      <c r="F15" s="32">
        <v>0</v>
      </c>
      <c r="G15" s="32">
        <v>0</v>
      </c>
      <c r="H15" s="32">
        <v>0</v>
      </c>
      <c r="I15" s="32">
        <v>0</v>
      </c>
      <c r="J15" s="32">
        <v>0</v>
      </c>
      <c r="K15" s="32">
        <v>0</v>
      </c>
      <c r="L15" s="32">
        <v>0</v>
      </c>
      <c r="M15" s="32">
        <v>0</v>
      </c>
      <c r="N15" s="30">
        <f>SUM(C15:M15)</f>
        <v>0.14000000000000001</v>
      </c>
      <c r="R15" s="346"/>
      <c r="S15" s="347"/>
      <c r="T15" s="348"/>
      <c r="U15" s="271"/>
      <c r="V15" s="272"/>
      <c r="W15" s="273"/>
    </row>
    <row r="16" spans="1:23" ht="15" x14ac:dyDescent="0.25">
      <c r="A16" s="265"/>
      <c r="B16" s="26" t="s">
        <v>24</v>
      </c>
      <c r="C16" s="34">
        <f t="shared" ref="C16:M16" si="3">SUM(C17:C22)</f>
        <v>0</v>
      </c>
      <c r="D16" s="34">
        <f t="shared" si="3"/>
        <v>-0.14000000000000001</v>
      </c>
      <c r="E16" s="29">
        <f t="shared" si="3"/>
        <v>0</v>
      </c>
      <c r="F16" s="29">
        <f t="shared" si="3"/>
        <v>0</v>
      </c>
      <c r="G16" s="29">
        <f t="shared" si="3"/>
        <v>0</v>
      </c>
      <c r="H16" s="29">
        <f t="shared" si="3"/>
        <v>0</v>
      </c>
      <c r="I16" s="29">
        <f t="shared" si="3"/>
        <v>0</v>
      </c>
      <c r="J16" s="29">
        <f t="shared" si="3"/>
        <v>0</v>
      </c>
      <c r="K16" s="29">
        <f t="shared" si="3"/>
        <v>0</v>
      </c>
      <c r="L16" s="29">
        <f t="shared" si="3"/>
        <v>0</v>
      </c>
      <c r="M16" s="29">
        <f t="shared" si="3"/>
        <v>0</v>
      </c>
      <c r="N16" s="29">
        <f>N17</f>
        <v>-0.14000000000000001</v>
      </c>
      <c r="R16" s="346"/>
      <c r="S16" s="347"/>
      <c r="T16" s="348"/>
      <c r="U16" s="271"/>
      <c r="V16" s="272"/>
      <c r="W16" s="273"/>
    </row>
    <row r="17" spans="1:23" x14ac:dyDescent="0.2">
      <c r="A17" s="265"/>
      <c r="B17" s="11" t="s">
        <v>14</v>
      </c>
      <c r="C17" s="31">
        <f t="shared" ref="C17:M17" si="4">0-C13</f>
        <v>0</v>
      </c>
      <c r="D17" s="32">
        <f t="shared" si="4"/>
        <v>-0.14000000000000001</v>
      </c>
      <c r="E17" s="32">
        <f t="shared" si="4"/>
        <v>0</v>
      </c>
      <c r="F17" s="32">
        <f t="shared" si="4"/>
        <v>0</v>
      </c>
      <c r="G17" s="32">
        <f t="shared" si="4"/>
        <v>0</v>
      </c>
      <c r="H17" s="32">
        <f t="shared" si="4"/>
        <v>0</v>
      </c>
      <c r="I17" s="32">
        <f t="shared" si="4"/>
        <v>0</v>
      </c>
      <c r="J17" s="32">
        <f t="shared" si="4"/>
        <v>0</v>
      </c>
      <c r="K17" s="32">
        <f t="shared" si="4"/>
        <v>0</v>
      </c>
      <c r="L17" s="32">
        <f t="shared" si="4"/>
        <v>0</v>
      </c>
      <c r="M17" s="32">
        <f t="shared" si="4"/>
        <v>0</v>
      </c>
      <c r="N17" s="32">
        <f t="shared" ref="N17:N22" si="5">SUM(C17:M17)</f>
        <v>-0.14000000000000001</v>
      </c>
      <c r="R17" s="346"/>
      <c r="S17" s="347"/>
      <c r="T17" s="348"/>
      <c r="U17" s="271"/>
      <c r="V17" s="272"/>
      <c r="W17" s="273"/>
    </row>
    <row r="18" spans="1:23" x14ac:dyDescent="0.2">
      <c r="A18" s="265"/>
      <c r="B18" s="11" t="s">
        <v>15</v>
      </c>
      <c r="C18" s="31">
        <v>0</v>
      </c>
      <c r="D18" s="32">
        <v>0</v>
      </c>
      <c r="E18" s="32">
        <v>0</v>
      </c>
      <c r="F18" s="32">
        <v>0</v>
      </c>
      <c r="G18" s="32">
        <v>0</v>
      </c>
      <c r="H18" s="32">
        <v>0</v>
      </c>
      <c r="I18" s="32">
        <v>0</v>
      </c>
      <c r="J18" s="32">
        <v>0</v>
      </c>
      <c r="K18" s="32">
        <v>0</v>
      </c>
      <c r="L18" s="32">
        <v>0</v>
      </c>
      <c r="M18" s="32">
        <v>0</v>
      </c>
      <c r="N18" s="32">
        <f t="shared" si="5"/>
        <v>0</v>
      </c>
      <c r="R18" s="346"/>
      <c r="S18" s="347"/>
      <c r="T18" s="348"/>
      <c r="U18" s="271"/>
      <c r="V18" s="272"/>
      <c r="W18" s="273"/>
    </row>
    <row r="19" spans="1:23" x14ac:dyDescent="0.2">
      <c r="A19" s="265"/>
      <c r="B19" s="33" t="s">
        <v>16</v>
      </c>
      <c r="C19" s="35">
        <v>0</v>
      </c>
      <c r="D19" s="6">
        <v>0</v>
      </c>
      <c r="E19" s="6">
        <v>0</v>
      </c>
      <c r="F19" s="6">
        <v>0</v>
      </c>
      <c r="G19" s="6">
        <v>0</v>
      </c>
      <c r="H19" s="6">
        <v>0</v>
      </c>
      <c r="I19" s="6">
        <v>0</v>
      </c>
      <c r="J19" s="6">
        <v>0</v>
      </c>
      <c r="K19" s="6">
        <v>0</v>
      </c>
      <c r="L19" s="6">
        <v>0</v>
      </c>
      <c r="M19" s="6">
        <v>0</v>
      </c>
      <c r="N19" s="6">
        <f t="shared" si="5"/>
        <v>0</v>
      </c>
      <c r="R19" s="346"/>
      <c r="S19" s="347"/>
      <c r="T19" s="348"/>
      <c r="U19" s="271"/>
      <c r="V19" s="272"/>
      <c r="W19" s="273"/>
    </row>
    <row r="20" spans="1:23" x14ac:dyDescent="0.2">
      <c r="A20" s="265"/>
      <c r="B20" s="33" t="s">
        <v>17</v>
      </c>
      <c r="C20" s="35">
        <v>0</v>
      </c>
      <c r="D20" s="6">
        <v>0</v>
      </c>
      <c r="E20" s="6">
        <v>0</v>
      </c>
      <c r="F20" s="6">
        <v>0</v>
      </c>
      <c r="G20" s="6">
        <v>0</v>
      </c>
      <c r="H20" s="6">
        <v>0</v>
      </c>
      <c r="I20" s="6">
        <v>0</v>
      </c>
      <c r="J20" s="6">
        <v>0</v>
      </c>
      <c r="K20" s="6">
        <v>0</v>
      </c>
      <c r="L20" s="6">
        <v>0</v>
      </c>
      <c r="M20" s="6">
        <v>0</v>
      </c>
      <c r="N20" s="6">
        <f t="shared" si="5"/>
        <v>0</v>
      </c>
      <c r="R20" s="346"/>
      <c r="S20" s="347"/>
      <c r="T20" s="348"/>
      <c r="U20" s="271"/>
      <c r="V20" s="272"/>
      <c r="W20" s="273"/>
    </row>
    <row r="21" spans="1:23" x14ac:dyDescent="0.2">
      <c r="A21" s="265"/>
      <c r="B21" s="33" t="s">
        <v>18</v>
      </c>
      <c r="C21" s="35">
        <v>0</v>
      </c>
      <c r="D21" s="6">
        <v>0</v>
      </c>
      <c r="E21" s="6">
        <v>0</v>
      </c>
      <c r="F21" s="6">
        <v>0</v>
      </c>
      <c r="G21" s="6">
        <v>0</v>
      </c>
      <c r="H21" s="6">
        <v>0</v>
      </c>
      <c r="I21" s="6">
        <v>0</v>
      </c>
      <c r="J21" s="6">
        <v>0</v>
      </c>
      <c r="K21" s="6">
        <v>0</v>
      </c>
      <c r="L21" s="6">
        <v>0</v>
      </c>
      <c r="M21" s="6">
        <v>0</v>
      </c>
      <c r="N21" s="6">
        <f t="shared" si="5"/>
        <v>0</v>
      </c>
      <c r="R21" s="346"/>
      <c r="S21" s="347"/>
      <c r="T21" s="348"/>
      <c r="U21" s="271"/>
      <c r="V21" s="272"/>
      <c r="W21" s="273"/>
    </row>
    <row r="22" spans="1:23" x14ac:dyDescent="0.2">
      <c r="A22" s="265"/>
      <c r="B22" s="33" t="s">
        <v>19</v>
      </c>
      <c r="C22" s="35">
        <v>0</v>
      </c>
      <c r="D22" s="6">
        <v>0</v>
      </c>
      <c r="E22" s="6">
        <v>0</v>
      </c>
      <c r="F22" s="6">
        <v>0</v>
      </c>
      <c r="G22" s="6">
        <v>0</v>
      </c>
      <c r="H22" s="6">
        <v>0</v>
      </c>
      <c r="I22" s="6">
        <v>0</v>
      </c>
      <c r="J22" s="6">
        <v>0</v>
      </c>
      <c r="K22" s="6">
        <v>0</v>
      </c>
      <c r="L22" s="6">
        <v>0</v>
      </c>
      <c r="M22" s="6">
        <v>0</v>
      </c>
      <c r="N22" s="6">
        <f t="shared" si="5"/>
        <v>0</v>
      </c>
      <c r="R22" s="346"/>
      <c r="S22" s="347"/>
      <c r="T22" s="348"/>
      <c r="U22" s="271"/>
      <c r="V22" s="272"/>
      <c r="W22" s="273"/>
    </row>
    <row r="23" spans="1:23" x14ac:dyDescent="0.2">
      <c r="R23" s="346"/>
      <c r="S23" s="347"/>
      <c r="T23" s="348"/>
      <c r="U23" s="271"/>
      <c r="V23" s="272"/>
      <c r="W23" s="273"/>
    </row>
    <row r="24" spans="1:23" x14ac:dyDescent="0.2">
      <c r="R24" s="346"/>
      <c r="S24" s="347"/>
      <c r="T24" s="348"/>
      <c r="U24" s="271"/>
      <c r="V24" s="272"/>
      <c r="W24" s="273"/>
    </row>
    <row r="25" spans="1:23" x14ac:dyDescent="0.2">
      <c r="N25" s="1" t="s">
        <v>3</v>
      </c>
      <c r="R25" s="346"/>
      <c r="S25" s="347"/>
      <c r="T25" s="348"/>
      <c r="U25" s="271"/>
      <c r="V25" s="272"/>
      <c r="W25" s="273"/>
    </row>
    <row r="26" spans="1:23" ht="30" x14ac:dyDescent="0.25">
      <c r="B26" s="50" t="s">
        <v>88</v>
      </c>
      <c r="C26" s="99">
        <v>0</v>
      </c>
      <c r="D26" s="99">
        <v>0</v>
      </c>
      <c r="E26" s="99">
        <v>0</v>
      </c>
      <c r="F26" s="99">
        <v>0</v>
      </c>
      <c r="G26" s="99">
        <v>0</v>
      </c>
      <c r="H26" s="99">
        <v>0</v>
      </c>
      <c r="I26" s="99">
        <v>0</v>
      </c>
      <c r="J26" s="99">
        <v>0</v>
      </c>
      <c r="K26" s="99">
        <v>0</v>
      </c>
      <c r="L26" s="99">
        <v>0</v>
      </c>
      <c r="M26" s="99">
        <v>0</v>
      </c>
      <c r="N26" s="99">
        <v>0</v>
      </c>
      <c r="R26" s="346"/>
      <c r="S26" s="347"/>
      <c r="T26" s="348"/>
      <c r="U26" s="271"/>
      <c r="V26" s="272"/>
      <c r="W26" s="273"/>
    </row>
    <row r="27" spans="1:23" ht="45" x14ac:dyDescent="0.25">
      <c r="B27" s="50" t="s">
        <v>89</v>
      </c>
      <c r="C27" s="100">
        <v>0</v>
      </c>
      <c r="D27" s="100">
        <v>0</v>
      </c>
      <c r="E27" s="100">
        <v>0</v>
      </c>
      <c r="F27" s="100">
        <v>0</v>
      </c>
      <c r="G27" s="100">
        <v>0</v>
      </c>
      <c r="H27" s="100">
        <v>0</v>
      </c>
      <c r="I27" s="100">
        <v>0</v>
      </c>
      <c r="J27" s="100">
        <v>0</v>
      </c>
      <c r="K27" s="100">
        <v>0</v>
      </c>
      <c r="L27" s="100">
        <v>0</v>
      </c>
      <c r="M27" s="100">
        <v>0</v>
      </c>
      <c r="N27" s="100">
        <v>0</v>
      </c>
      <c r="R27" s="346"/>
      <c r="S27" s="347"/>
      <c r="T27" s="348"/>
      <c r="U27" s="271"/>
      <c r="V27" s="272"/>
      <c r="W27" s="273"/>
    </row>
    <row r="28" spans="1:23" ht="30" x14ac:dyDescent="0.25">
      <c r="B28" s="132" t="s">
        <v>103</v>
      </c>
      <c r="C28" s="25">
        <f t="shared" ref="C28:M28" si="6">C15</f>
        <v>0</v>
      </c>
      <c r="D28" s="4">
        <f t="shared" si="6"/>
        <v>0.14000000000000001</v>
      </c>
      <c r="E28" s="4">
        <f t="shared" si="6"/>
        <v>0</v>
      </c>
      <c r="F28" s="4">
        <f t="shared" si="6"/>
        <v>0</v>
      </c>
      <c r="G28" s="4">
        <f t="shared" si="6"/>
        <v>0</v>
      </c>
      <c r="H28" s="4">
        <f t="shared" si="6"/>
        <v>0</v>
      </c>
      <c r="I28" s="4">
        <f t="shared" si="6"/>
        <v>0</v>
      </c>
      <c r="J28" s="4">
        <f t="shared" si="6"/>
        <v>0</v>
      </c>
      <c r="K28" s="4">
        <f t="shared" si="6"/>
        <v>0</v>
      </c>
      <c r="L28" s="4">
        <f t="shared" si="6"/>
        <v>0</v>
      </c>
      <c r="M28" s="4">
        <f t="shared" si="6"/>
        <v>0</v>
      </c>
      <c r="N28" s="10">
        <f>SUM(C28:M28)</f>
        <v>0.14000000000000001</v>
      </c>
      <c r="R28" s="346"/>
      <c r="S28" s="347"/>
      <c r="T28" s="348"/>
      <c r="U28" s="271"/>
      <c r="V28" s="272"/>
      <c r="W28" s="273"/>
    </row>
    <row r="29" spans="1:23" ht="15" thickBot="1" x14ac:dyDescent="0.25">
      <c r="R29" s="349"/>
      <c r="S29" s="350"/>
      <c r="T29" s="351"/>
      <c r="U29" s="274"/>
      <c r="V29" s="275"/>
      <c r="W29" s="276"/>
    </row>
    <row r="37" spans="1:14" x14ac:dyDescent="0.2">
      <c r="A37" s="373"/>
      <c r="B37" s="373"/>
      <c r="C37" s="373"/>
      <c r="D37" s="373"/>
      <c r="E37" s="373"/>
      <c r="F37" s="373"/>
      <c r="G37" s="373"/>
      <c r="H37" s="373"/>
      <c r="I37" s="373"/>
      <c r="J37" s="373"/>
      <c r="K37" s="373"/>
      <c r="L37" s="373"/>
      <c r="M37" s="373"/>
      <c r="N37" s="373"/>
    </row>
    <row r="38" spans="1:14" x14ac:dyDescent="0.2">
      <c r="B38" s="374" t="s">
        <v>107</v>
      </c>
      <c r="C38" s="374"/>
      <c r="D38" s="374"/>
      <c r="E38" s="374"/>
      <c r="F38" s="374"/>
      <c r="G38" s="374"/>
      <c r="H38" s="374"/>
      <c r="I38" s="374"/>
      <c r="J38" s="374"/>
      <c r="K38" s="374"/>
      <c r="L38" s="374"/>
      <c r="M38" s="374"/>
    </row>
    <row r="39" spans="1:14" x14ac:dyDescent="0.2">
      <c r="A39" s="82" t="s">
        <v>75</v>
      </c>
      <c r="B39" s="9" t="s">
        <v>76</v>
      </c>
      <c r="C39" s="82">
        <v>2026</v>
      </c>
      <c r="D39" s="82">
        <v>2027</v>
      </c>
      <c r="E39" s="82">
        <v>2028</v>
      </c>
      <c r="F39" s="82">
        <v>2029</v>
      </c>
      <c r="G39" s="82">
        <v>2030</v>
      </c>
      <c r="H39" s="82">
        <v>2031</v>
      </c>
      <c r="I39" s="82">
        <v>2032</v>
      </c>
      <c r="J39" s="82">
        <v>2033</v>
      </c>
      <c r="K39" s="82">
        <v>2034</v>
      </c>
      <c r="L39" s="105">
        <v>2035</v>
      </c>
      <c r="M39" s="140">
        <v>2036</v>
      </c>
      <c r="N39" s="82" t="s">
        <v>86</v>
      </c>
    </row>
    <row r="40" spans="1:14" ht="57" x14ac:dyDescent="0.2">
      <c r="A40" s="129"/>
      <c r="B40" s="106" t="s">
        <v>106</v>
      </c>
      <c r="C40" s="82">
        <v>0</v>
      </c>
      <c r="D40" s="104">
        <v>140</v>
      </c>
      <c r="E40" s="82">
        <v>0</v>
      </c>
      <c r="F40" s="82">
        <v>0</v>
      </c>
      <c r="G40" s="82">
        <v>0</v>
      </c>
      <c r="H40" s="82">
        <v>0</v>
      </c>
      <c r="I40" s="82">
        <v>0</v>
      </c>
      <c r="J40" s="82">
        <v>0</v>
      </c>
      <c r="K40" s="82">
        <v>0</v>
      </c>
      <c r="L40" s="82">
        <v>0</v>
      </c>
      <c r="M40" s="82">
        <v>0</v>
      </c>
      <c r="N40" s="82">
        <f>SUM(C40:M40)</f>
        <v>140</v>
      </c>
    </row>
    <row r="41" spans="1:14" x14ac:dyDescent="0.2">
      <c r="B41" s="95"/>
    </row>
    <row r="42" spans="1:14" x14ac:dyDescent="0.2">
      <c r="B42" s="95"/>
      <c r="N42" t="s">
        <v>70</v>
      </c>
    </row>
    <row r="43" spans="1:14" ht="15" x14ac:dyDescent="0.25">
      <c r="B43" s="130" t="s">
        <v>104</v>
      </c>
      <c r="C43" s="82">
        <v>0</v>
      </c>
      <c r="D43" s="131">
        <f>D40</f>
        <v>140</v>
      </c>
      <c r="E43" s="82">
        <v>0</v>
      </c>
      <c r="F43" s="82">
        <v>0</v>
      </c>
      <c r="G43" s="82">
        <v>0</v>
      </c>
      <c r="H43" s="82">
        <v>0</v>
      </c>
      <c r="I43" s="82">
        <v>0</v>
      </c>
      <c r="J43" s="82">
        <v>0</v>
      </c>
      <c r="K43" s="82">
        <v>0</v>
      </c>
      <c r="L43" s="82">
        <v>0</v>
      </c>
      <c r="M43" s="82">
        <v>0</v>
      </c>
      <c r="N43" s="82">
        <f>SUM(C43:M43)</f>
        <v>140</v>
      </c>
    </row>
    <row r="44" spans="1:14" ht="15" x14ac:dyDescent="0.25">
      <c r="B44" s="130" t="s">
        <v>105</v>
      </c>
      <c r="C44" s="82">
        <v>0</v>
      </c>
      <c r="D44" s="82">
        <v>0</v>
      </c>
      <c r="E44" s="82">
        <v>0</v>
      </c>
      <c r="F44" s="82">
        <v>0</v>
      </c>
      <c r="G44" s="82">
        <v>0</v>
      </c>
      <c r="H44" s="82">
        <v>0</v>
      </c>
      <c r="I44" s="82">
        <v>0</v>
      </c>
      <c r="J44" s="82">
        <v>0</v>
      </c>
      <c r="K44" s="82">
        <v>0</v>
      </c>
      <c r="L44" s="82">
        <v>0</v>
      </c>
      <c r="M44" s="82">
        <v>0</v>
      </c>
      <c r="N44" s="82">
        <v>0</v>
      </c>
    </row>
    <row r="45" spans="1:14" x14ac:dyDescent="0.2">
      <c r="B45" s="95"/>
    </row>
    <row r="46" spans="1:14" x14ac:dyDescent="0.2">
      <c r="B46" s="95"/>
    </row>
    <row r="47" spans="1:14" x14ac:dyDescent="0.2">
      <c r="A47" s="82" t="s">
        <v>76</v>
      </c>
      <c r="B47" s="95"/>
    </row>
    <row r="48" spans="1:14" ht="87" customHeight="1" x14ac:dyDescent="0.2">
      <c r="A48" s="107" t="s">
        <v>87</v>
      </c>
      <c r="B48" s="376" t="s">
        <v>91</v>
      </c>
      <c r="C48" s="376"/>
      <c r="D48" s="376"/>
      <c r="E48" s="376"/>
      <c r="F48" s="376"/>
      <c r="G48" s="376"/>
      <c r="H48" s="376"/>
      <c r="I48" s="376"/>
      <c r="J48" s="376"/>
      <c r="K48" s="376"/>
      <c r="L48" s="376"/>
      <c r="M48" s="376"/>
      <c r="N48" s="376"/>
    </row>
  </sheetData>
  <mergeCells count="10">
    <mergeCell ref="U3:W4"/>
    <mergeCell ref="R5:T29"/>
    <mergeCell ref="U5:W29"/>
    <mergeCell ref="B1:N2"/>
    <mergeCell ref="B48:N48"/>
    <mergeCell ref="A3:A22"/>
    <mergeCell ref="B3:B4"/>
    <mergeCell ref="R3:T4"/>
    <mergeCell ref="A37:N37"/>
    <mergeCell ref="B38:M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2"/>
  <sheetViews>
    <sheetView workbookViewId="0">
      <selection activeCell="E22" sqref="E22"/>
    </sheetView>
  </sheetViews>
  <sheetFormatPr defaultRowHeight="14.25" x14ac:dyDescent="0.2"/>
  <cols>
    <col min="2" max="2" width="15.625" customWidth="1"/>
    <col min="3" max="3" width="14" customWidth="1"/>
  </cols>
  <sheetData>
    <row r="1" spans="1:23" x14ac:dyDescent="0.2">
      <c r="B1" s="377" t="s">
        <v>117</v>
      </c>
      <c r="C1" s="377"/>
      <c r="D1" s="377"/>
      <c r="E1" s="377"/>
      <c r="F1" s="377"/>
      <c r="G1" s="377"/>
      <c r="H1" s="377"/>
      <c r="I1" s="377"/>
      <c r="J1" s="377"/>
      <c r="K1" s="377"/>
      <c r="L1" s="377"/>
      <c r="M1" s="377"/>
      <c r="N1" s="377"/>
    </row>
    <row r="2" spans="1:23" ht="15" thickBot="1" x14ac:dyDescent="0.25">
      <c r="A2" s="213" t="s">
        <v>0</v>
      </c>
      <c r="B2" s="377"/>
      <c r="C2" s="377"/>
      <c r="D2" s="377"/>
      <c r="E2" s="377"/>
      <c r="F2" s="377"/>
      <c r="G2" s="377"/>
      <c r="H2" s="377"/>
      <c r="I2" s="377"/>
      <c r="J2" s="377"/>
      <c r="K2" s="377"/>
      <c r="L2" s="377"/>
      <c r="M2" s="377"/>
      <c r="N2" s="377"/>
    </row>
    <row r="3" spans="1:23" x14ac:dyDescent="0.2">
      <c r="A3" s="378" t="s">
        <v>118</v>
      </c>
      <c r="B3" s="379" t="s">
        <v>2</v>
      </c>
      <c r="C3" s="1">
        <v>0</v>
      </c>
      <c r="D3" s="1">
        <v>1</v>
      </c>
      <c r="E3" s="1">
        <v>2</v>
      </c>
      <c r="F3" s="1">
        <v>3</v>
      </c>
      <c r="G3" s="1">
        <v>4</v>
      </c>
      <c r="H3" s="1">
        <v>5</v>
      </c>
      <c r="I3" s="1">
        <v>6</v>
      </c>
      <c r="J3" s="1">
        <v>7</v>
      </c>
      <c r="K3" s="1">
        <v>8</v>
      </c>
      <c r="L3" s="1">
        <v>9</v>
      </c>
      <c r="M3" s="1">
        <v>10</v>
      </c>
      <c r="N3" s="1" t="s">
        <v>3</v>
      </c>
      <c r="R3" s="297" t="s">
        <v>51</v>
      </c>
      <c r="S3" s="298"/>
      <c r="T3" s="299"/>
      <c r="U3" s="337" t="s">
        <v>52</v>
      </c>
      <c r="V3" s="338"/>
      <c r="W3" s="339"/>
    </row>
    <row r="4" spans="1:23" ht="15" thickBot="1" x14ac:dyDescent="0.25">
      <c r="A4" s="378"/>
      <c r="B4" s="379"/>
      <c r="C4" s="1" t="s">
        <v>4</v>
      </c>
      <c r="D4" s="1" t="s">
        <v>5</v>
      </c>
      <c r="E4" s="1" t="s">
        <v>6</v>
      </c>
      <c r="F4" s="1" t="s">
        <v>7</v>
      </c>
      <c r="G4" s="1" t="s">
        <v>8</v>
      </c>
      <c r="H4" s="1" t="s">
        <v>9</v>
      </c>
      <c r="I4" s="1" t="s">
        <v>10</v>
      </c>
      <c r="J4" s="1" t="s">
        <v>11</v>
      </c>
      <c r="K4" s="1" t="s">
        <v>12</v>
      </c>
      <c r="L4" s="1" t="s">
        <v>48</v>
      </c>
      <c r="M4" s="1" t="s">
        <v>109</v>
      </c>
      <c r="N4" s="1"/>
      <c r="R4" s="380"/>
      <c r="S4" s="381"/>
      <c r="T4" s="382"/>
      <c r="U4" s="340"/>
      <c r="V4" s="341"/>
      <c r="W4" s="342"/>
    </row>
    <row r="5" spans="1:23" ht="15" x14ac:dyDescent="0.25">
      <c r="A5" s="378"/>
      <c r="B5" s="26" t="s">
        <v>13</v>
      </c>
      <c r="C5" s="214">
        <f t="shared" ref="C5:M5" si="0">SUM(C6:C11)</f>
        <v>0</v>
      </c>
      <c r="D5" s="214">
        <f t="shared" si="0"/>
        <v>0.12000000000000001</v>
      </c>
      <c r="E5" s="215">
        <f t="shared" si="0"/>
        <v>0.13300000000000001</v>
      </c>
      <c r="F5" s="215">
        <f t="shared" si="0"/>
        <v>0.13600000000000001</v>
      </c>
      <c r="G5" s="215">
        <f t="shared" si="0"/>
        <v>0.13900000000000001</v>
      </c>
      <c r="H5" s="215">
        <f t="shared" si="0"/>
        <v>0.14300000000000002</v>
      </c>
      <c r="I5" s="215">
        <f t="shared" si="0"/>
        <v>0.14700000000000002</v>
      </c>
      <c r="J5" s="215">
        <f t="shared" si="0"/>
        <v>0.15000000000000002</v>
      </c>
      <c r="K5" s="215">
        <f t="shared" si="0"/>
        <v>0.15400000000000003</v>
      </c>
      <c r="L5" s="215">
        <f t="shared" si="0"/>
        <v>0.157</v>
      </c>
      <c r="M5" s="215">
        <f t="shared" si="0"/>
        <v>0.16200000000000001</v>
      </c>
      <c r="N5" s="215">
        <f>SUM(C5:M5)</f>
        <v>1.4410000000000001</v>
      </c>
      <c r="R5" s="383" t="s">
        <v>119</v>
      </c>
      <c r="S5" s="383"/>
      <c r="T5" s="383"/>
      <c r="U5" s="384" t="s">
        <v>120</v>
      </c>
      <c r="V5" s="384"/>
      <c r="W5" s="385"/>
    </row>
    <row r="6" spans="1:23" x14ac:dyDescent="0.2">
      <c r="A6" s="378"/>
      <c r="B6" s="11" t="s">
        <v>14</v>
      </c>
      <c r="C6" s="216">
        <v>0</v>
      </c>
      <c r="D6" s="217">
        <v>0</v>
      </c>
      <c r="E6" s="217">
        <v>0</v>
      </c>
      <c r="F6" s="217">
        <v>0</v>
      </c>
      <c r="G6" s="217">
        <v>0</v>
      </c>
      <c r="H6" s="217">
        <v>0</v>
      </c>
      <c r="I6" s="217">
        <v>0</v>
      </c>
      <c r="J6" s="217">
        <v>0</v>
      </c>
      <c r="K6" s="217">
        <v>0</v>
      </c>
      <c r="L6" s="217">
        <v>0</v>
      </c>
      <c r="M6" s="217">
        <v>0</v>
      </c>
      <c r="N6" s="217">
        <f t="shared" ref="N6:N15" si="1">SUM(C6:M6)</f>
        <v>0</v>
      </c>
      <c r="R6" s="383"/>
      <c r="S6" s="383"/>
      <c r="T6" s="383"/>
      <c r="U6" s="386"/>
      <c r="V6" s="386"/>
      <c r="W6" s="387"/>
    </row>
    <row r="7" spans="1:23" x14ac:dyDescent="0.2">
      <c r="A7" s="378"/>
      <c r="B7" s="11" t="s">
        <v>15</v>
      </c>
      <c r="C7" s="216">
        <v>0</v>
      </c>
      <c r="D7" s="217">
        <v>0</v>
      </c>
      <c r="E7" s="217">
        <v>0</v>
      </c>
      <c r="F7" s="217">
        <v>0</v>
      </c>
      <c r="G7" s="217">
        <v>0</v>
      </c>
      <c r="H7" s="217">
        <v>0</v>
      </c>
      <c r="I7" s="217">
        <v>0</v>
      </c>
      <c r="J7" s="217">
        <v>0</v>
      </c>
      <c r="K7" s="217">
        <v>0</v>
      </c>
      <c r="L7" s="217">
        <v>0</v>
      </c>
      <c r="M7" s="217">
        <v>0</v>
      </c>
      <c r="N7" s="217">
        <f t="shared" si="1"/>
        <v>0</v>
      </c>
      <c r="R7" s="383"/>
      <c r="S7" s="383"/>
      <c r="T7" s="383"/>
      <c r="U7" s="386"/>
      <c r="V7" s="386"/>
      <c r="W7" s="387"/>
    </row>
    <row r="8" spans="1:23" x14ac:dyDescent="0.2">
      <c r="A8" s="378"/>
      <c r="B8" s="33" t="s">
        <v>16</v>
      </c>
      <c r="C8" s="216">
        <v>0</v>
      </c>
      <c r="D8" s="217">
        <v>3.9E-2</v>
      </c>
      <c r="E8" s="217">
        <v>4.2999999999999997E-2</v>
      </c>
      <c r="F8" s="217">
        <v>4.3999999999999997E-2</v>
      </c>
      <c r="G8" s="217">
        <v>4.4999999999999998E-2</v>
      </c>
      <c r="H8" s="217">
        <v>4.5999999999999999E-2</v>
      </c>
      <c r="I8" s="217">
        <v>4.8000000000000001E-2</v>
      </c>
      <c r="J8" s="217">
        <v>4.9000000000000002E-2</v>
      </c>
      <c r="K8" s="217">
        <v>0.05</v>
      </c>
      <c r="L8" s="217">
        <v>5.0999999999999997E-2</v>
      </c>
      <c r="M8" s="217">
        <v>5.2999999999999999E-2</v>
      </c>
      <c r="N8" s="217">
        <f t="shared" si="1"/>
        <v>0.46799999999999992</v>
      </c>
      <c r="R8" s="383"/>
      <c r="S8" s="383"/>
      <c r="T8" s="383"/>
      <c r="U8" s="386"/>
      <c r="V8" s="386"/>
      <c r="W8" s="387"/>
    </row>
    <row r="9" spans="1:23" x14ac:dyDescent="0.2">
      <c r="A9" s="378"/>
      <c r="B9" s="33" t="s">
        <v>17</v>
      </c>
      <c r="C9" s="216">
        <v>0</v>
      </c>
      <c r="D9" s="217">
        <v>7.0000000000000007E-2</v>
      </c>
      <c r="E9" s="217">
        <v>7.8E-2</v>
      </c>
      <c r="F9" s="217">
        <v>0.08</v>
      </c>
      <c r="G9" s="217">
        <v>8.2000000000000003E-2</v>
      </c>
      <c r="H9" s="217">
        <v>8.4000000000000005E-2</v>
      </c>
      <c r="I9" s="217">
        <v>8.5999999999999993E-2</v>
      </c>
      <c r="J9" s="217">
        <v>8.7999999999999995E-2</v>
      </c>
      <c r="K9" s="217">
        <v>0.09</v>
      </c>
      <c r="L9" s="217">
        <v>9.1999999999999998E-2</v>
      </c>
      <c r="M9" s="217">
        <v>9.5000000000000001E-2</v>
      </c>
      <c r="N9" s="217">
        <f t="shared" si="1"/>
        <v>0.84499999999999997</v>
      </c>
      <c r="R9" s="383"/>
      <c r="S9" s="383"/>
      <c r="T9" s="383"/>
      <c r="U9" s="386"/>
      <c r="V9" s="386"/>
      <c r="W9" s="387"/>
    </row>
    <row r="10" spans="1:23" x14ac:dyDescent="0.2">
      <c r="A10" s="378"/>
      <c r="B10" s="33" t="s">
        <v>18</v>
      </c>
      <c r="C10" s="216">
        <v>0</v>
      </c>
      <c r="D10" s="217">
        <v>1.0999999999999999E-2</v>
      </c>
      <c r="E10" s="217">
        <v>1.2E-2</v>
      </c>
      <c r="F10" s="217">
        <v>1.2E-2</v>
      </c>
      <c r="G10" s="217">
        <v>1.2E-2</v>
      </c>
      <c r="H10" s="217">
        <v>1.2999999999999999E-2</v>
      </c>
      <c r="I10" s="217">
        <v>1.2999999999999999E-2</v>
      </c>
      <c r="J10" s="217">
        <v>1.2999999999999999E-2</v>
      </c>
      <c r="K10" s="217">
        <v>1.4E-2</v>
      </c>
      <c r="L10" s="217">
        <v>1.4E-2</v>
      </c>
      <c r="M10" s="217">
        <v>1.4E-2</v>
      </c>
      <c r="N10" s="217">
        <f>SUM(C10:M10)</f>
        <v>0.128</v>
      </c>
      <c r="R10" s="383"/>
      <c r="S10" s="383"/>
      <c r="T10" s="383"/>
      <c r="U10" s="386"/>
      <c r="V10" s="386"/>
      <c r="W10" s="387"/>
    </row>
    <row r="11" spans="1:23" x14ac:dyDescent="0.2">
      <c r="A11" s="378"/>
      <c r="B11" s="33" t="s">
        <v>19</v>
      </c>
      <c r="C11" s="218">
        <v>0</v>
      </c>
      <c r="D11" s="219">
        <v>0</v>
      </c>
      <c r="E11" s="219">
        <v>0</v>
      </c>
      <c r="F11" s="219">
        <v>0</v>
      </c>
      <c r="G11" s="219">
        <v>0</v>
      </c>
      <c r="H11" s="219">
        <v>0</v>
      </c>
      <c r="I11" s="219">
        <v>0</v>
      </c>
      <c r="J11" s="219">
        <v>0</v>
      </c>
      <c r="K11" s="219">
        <v>0</v>
      </c>
      <c r="L11" s="219">
        <v>0</v>
      </c>
      <c r="M11" s="219">
        <v>0</v>
      </c>
      <c r="N11" s="219">
        <f t="shared" si="1"/>
        <v>0</v>
      </c>
      <c r="R11" s="383"/>
      <c r="S11" s="383"/>
      <c r="T11" s="383"/>
      <c r="U11" s="386"/>
      <c r="V11" s="386"/>
      <c r="W11" s="387"/>
    </row>
    <row r="12" spans="1:23" ht="15" x14ac:dyDescent="0.25">
      <c r="A12" s="378"/>
      <c r="B12" s="220" t="s">
        <v>20</v>
      </c>
      <c r="C12" s="221">
        <f t="shared" ref="C12:M13" si="2">SUM(C13:C14)</f>
        <v>0</v>
      </c>
      <c r="D12" s="222">
        <f>SUM(D13)</f>
        <v>0.54900000000000004</v>
      </c>
      <c r="E12" s="222">
        <f t="shared" ref="E12:M12" si="3">SUM(E13)</f>
        <v>0.57699999999999996</v>
      </c>
      <c r="F12" s="222">
        <f t="shared" si="3"/>
        <v>0.59</v>
      </c>
      <c r="G12" s="222">
        <f>SUM(G13)</f>
        <v>0.60399999999999998</v>
      </c>
      <c r="H12" s="222">
        <f t="shared" si="3"/>
        <v>0.62</v>
      </c>
      <c r="I12" s="222">
        <f t="shared" si="3"/>
        <v>0.63600000000000001</v>
      </c>
      <c r="J12" s="222">
        <f t="shared" si="3"/>
        <v>0.65100000000000002</v>
      </c>
      <c r="K12" s="222">
        <f t="shared" si="3"/>
        <v>0.66800000000000004</v>
      </c>
      <c r="L12" s="222">
        <f t="shared" si="3"/>
        <v>0.68399999999999994</v>
      </c>
      <c r="M12" s="222">
        <f t="shared" si="3"/>
        <v>0.70199999999999996</v>
      </c>
      <c r="N12" s="221">
        <f>SUM(C12:M12)</f>
        <v>6.2810000000000006</v>
      </c>
      <c r="R12" s="383"/>
      <c r="S12" s="383"/>
      <c r="T12" s="383"/>
      <c r="U12" s="386"/>
      <c r="V12" s="386"/>
      <c r="W12" s="387"/>
    </row>
    <row r="13" spans="1:23" x14ac:dyDescent="0.2">
      <c r="A13" s="378"/>
      <c r="B13" s="223" t="s">
        <v>14</v>
      </c>
      <c r="C13" s="224">
        <f>SUM(C14:C15)</f>
        <v>0</v>
      </c>
      <c r="D13" s="225">
        <f>SUM(D14:D15)</f>
        <v>0.54900000000000004</v>
      </c>
      <c r="E13" s="224">
        <f t="shared" si="2"/>
        <v>0.57699999999999996</v>
      </c>
      <c r="F13" s="224">
        <f t="shared" si="2"/>
        <v>0.59</v>
      </c>
      <c r="G13" s="224">
        <f t="shared" si="2"/>
        <v>0.60399999999999998</v>
      </c>
      <c r="H13" s="224">
        <f t="shared" si="2"/>
        <v>0.62</v>
      </c>
      <c r="I13" s="224">
        <f t="shared" si="2"/>
        <v>0.63600000000000001</v>
      </c>
      <c r="J13" s="224">
        <f t="shared" si="2"/>
        <v>0.65100000000000002</v>
      </c>
      <c r="K13" s="224">
        <f t="shared" si="2"/>
        <v>0.66800000000000004</v>
      </c>
      <c r="L13" s="224">
        <f t="shared" si="2"/>
        <v>0.68399999999999994</v>
      </c>
      <c r="M13" s="224">
        <f t="shared" si="2"/>
        <v>0.70199999999999996</v>
      </c>
      <c r="N13" s="226">
        <f t="shared" si="1"/>
        <v>6.2810000000000006</v>
      </c>
      <c r="R13" s="383"/>
      <c r="S13" s="383"/>
      <c r="T13" s="383"/>
      <c r="U13" s="386"/>
      <c r="V13" s="386"/>
      <c r="W13" s="387"/>
    </row>
    <row r="14" spans="1:23" x14ac:dyDescent="0.2">
      <c r="A14" s="378"/>
      <c r="B14" s="223" t="s">
        <v>30</v>
      </c>
      <c r="C14" s="224">
        <v>0</v>
      </c>
      <c r="D14" s="227">
        <v>0.432</v>
      </c>
      <c r="E14" s="227">
        <v>0.48</v>
      </c>
      <c r="F14" s="227">
        <v>0.49099999999999999</v>
      </c>
      <c r="G14" s="227">
        <v>0.503</v>
      </c>
      <c r="H14" s="227">
        <v>0.51600000000000001</v>
      </c>
      <c r="I14" s="227">
        <v>0.52900000000000003</v>
      </c>
      <c r="J14" s="227">
        <v>0.54200000000000004</v>
      </c>
      <c r="K14" s="227">
        <v>0.55600000000000005</v>
      </c>
      <c r="L14" s="227">
        <v>0.56899999999999995</v>
      </c>
      <c r="M14" s="227">
        <v>0.58399999999999996</v>
      </c>
      <c r="N14" s="226">
        <f t="shared" si="1"/>
        <v>5.202</v>
      </c>
      <c r="R14" s="383"/>
      <c r="S14" s="383"/>
      <c r="T14" s="383"/>
      <c r="U14" s="386"/>
      <c r="V14" s="386"/>
      <c r="W14" s="387"/>
    </row>
    <row r="15" spans="1:23" x14ac:dyDescent="0.2">
      <c r="A15" s="378"/>
      <c r="B15" s="223" t="s">
        <v>31</v>
      </c>
      <c r="C15" s="224">
        <v>0</v>
      </c>
      <c r="D15" s="228">
        <v>0.11700000000000001</v>
      </c>
      <c r="E15" s="229">
        <v>9.7000000000000003E-2</v>
      </c>
      <c r="F15" s="229">
        <v>9.9000000000000005E-2</v>
      </c>
      <c r="G15" s="229">
        <v>0.10100000000000001</v>
      </c>
      <c r="H15" s="229">
        <v>0.104</v>
      </c>
      <c r="I15" s="229">
        <v>0.107</v>
      </c>
      <c r="J15" s="229">
        <v>0.109</v>
      </c>
      <c r="K15" s="229">
        <v>0.112</v>
      </c>
      <c r="L15" s="229">
        <v>0.115</v>
      </c>
      <c r="M15" s="229">
        <v>0.11799999999999999</v>
      </c>
      <c r="N15" s="226">
        <f t="shared" si="1"/>
        <v>1.079</v>
      </c>
      <c r="R15" s="383"/>
      <c r="S15" s="383"/>
      <c r="T15" s="383"/>
      <c r="U15" s="386"/>
      <c r="V15" s="386"/>
      <c r="W15" s="387"/>
    </row>
    <row r="16" spans="1:23" ht="15" x14ac:dyDescent="0.25">
      <c r="A16" s="378"/>
      <c r="B16" s="26" t="s">
        <v>24</v>
      </c>
      <c r="C16" s="230">
        <f t="shared" ref="C16:M16" si="4">SUM(C17:C22)</f>
        <v>0</v>
      </c>
      <c r="D16" s="231">
        <f t="shared" si="4"/>
        <v>-0.54900000000000004</v>
      </c>
      <c r="E16" s="232">
        <f t="shared" si="4"/>
        <v>-0.57699999999999996</v>
      </c>
      <c r="F16" s="232">
        <f t="shared" si="4"/>
        <v>-0.59</v>
      </c>
      <c r="G16" s="232">
        <f t="shared" si="4"/>
        <v>-0.60399999999999998</v>
      </c>
      <c r="H16" s="232">
        <f t="shared" si="4"/>
        <v>-0.62</v>
      </c>
      <c r="I16" s="232">
        <f t="shared" si="4"/>
        <v>-0.63600000000000001</v>
      </c>
      <c r="J16" s="232">
        <f t="shared" si="4"/>
        <v>-0.65100000000000002</v>
      </c>
      <c r="K16" s="232">
        <f t="shared" si="4"/>
        <v>-0.66800000000000004</v>
      </c>
      <c r="L16" s="232">
        <f t="shared" si="4"/>
        <v>-0.68399999999999994</v>
      </c>
      <c r="M16" s="232">
        <f t="shared" si="4"/>
        <v>-0.70199999999999996</v>
      </c>
      <c r="N16" s="232">
        <f>SUM(C16:M16)</f>
        <v>-6.2810000000000006</v>
      </c>
      <c r="R16" s="383"/>
      <c r="S16" s="383"/>
      <c r="T16" s="383"/>
      <c r="U16" s="386"/>
      <c r="V16" s="386"/>
      <c r="W16" s="387"/>
    </row>
    <row r="17" spans="1:23" x14ac:dyDescent="0.2">
      <c r="A17" s="378"/>
      <c r="B17" s="11" t="s">
        <v>14</v>
      </c>
      <c r="C17" s="216">
        <f t="shared" ref="C17:M17" si="5">0-C13</f>
        <v>0</v>
      </c>
      <c r="D17" s="233">
        <f t="shared" si="5"/>
        <v>-0.54900000000000004</v>
      </c>
      <c r="E17" s="217">
        <f t="shared" si="5"/>
        <v>-0.57699999999999996</v>
      </c>
      <c r="F17" s="217">
        <f t="shared" si="5"/>
        <v>-0.59</v>
      </c>
      <c r="G17" s="217">
        <f t="shared" si="5"/>
        <v>-0.60399999999999998</v>
      </c>
      <c r="H17" s="217">
        <f t="shared" si="5"/>
        <v>-0.62</v>
      </c>
      <c r="I17" s="217">
        <f t="shared" si="5"/>
        <v>-0.63600000000000001</v>
      </c>
      <c r="J17" s="217">
        <f t="shared" si="5"/>
        <v>-0.65100000000000002</v>
      </c>
      <c r="K17" s="217">
        <f t="shared" si="5"/>
        <v>-0.66800000000000004</v>
      </c>
      <c r="L17" s="217">
        <f t="shared" si="5"/>
        <v>-0.68399999999999994</v>
      </c>
      <c r="M17" s="217">
        <f t="shared" si="5"/>
        <v>-0.70199999999999996</v>
      </c>
      <c r="N17" s="217">
        <f t="shared" ref="N17:N22" si="6">SUM(C17:M17)</f>
        <v>-6.2810000000000006</v>
      </c>
      <c r="R17" s="383"/>
      <c r="S17" s="383"/>
      <c r="T17" s="383"/>
      <c r="U17" s="386"/>
      <c r="V17" s="386"/>
      <c r="W17" s="387"/>
    </row>
    <row r="18" spans="1:23" x14ac:dyDescent="0.2">
      <c r="A18" s="378"/>
      <c r="B18" s="11" t="s">
        <v>15</v>
      </c>
      <c r="C18" s="216">
        <v>0</v>
      </c>
      <c r="D18" s="217">
        <v>0</v>
      </c>
      <c r="E18" s="217">
        <v>0</v>
      </c>
      <c r="F18" s="217">
        <v>0</v>
      </c>
      <c r="G18" s="217">
        <v>0</v>
      </c>
      <c r="H18" s="217">
        <v>0</v>
      </c>
      <c r="I18" s="217">
        <v>0</v>
      </c>
      <c r="J18" s="217">
        <v>0</v>
      </c>
      <c r="K18" s="217">
        <v>0</v>
      </c>
      <c r="L18" s="217">
        <v>0</v>
      </c>
      <c r="M18" s="217">
        <v>0</v>
      </c>
      <c r="N18" s="217">
        <f t="shared" si="6"/>
        <v>0</v>
      </c>
      <c r="R18" s="383"/>
      <c r="S18" s="383"/>
      <c r="T18" s="383"/>
      <c r="U18" s="386"/>
      <c r="V18" s="386"/>
      <c r="W18" s="387"/>
    </row>
    <row r="19" spans="1:23" x14ac:dyDescent="0.2">
      <c r="A19" s="378"/>
      <c r="B19" s="33" t="s">
        <v>16</v>
      </c>
      <c r="C19" s="216">
        <v>0</v>
      </c>
      <c r="D19" s="217">
        <v>0</v>
      </c>
      <c r="E19" s="217">
        <v>0</v>
      </c>
      <c r="F19" s="217">
        <v>0</v>
      </c>
      <c r="G19" s="217">
        <v>0</v>
      </c>
      <c r="H19" s="217">
        <v>0</v>
      </c>
      <c r="I19" s="217">
        <v>0</v>
      </c>
      <c r="J19" s="217">
        <v>0</v>
      </c>
      <c r="K19" s="217">
        <v>0</v>
      </c>
      <c r="L19" s="217">
        <v>0</v>
      </c>
      <c r="M19" s="217">
        <v>0</v>
      </c>
      <c r="N19" s="217">
        <f t="shared" si="6"/>
        <v>0</v>
      </c>
      <c r="R19" s="383"/>
      <c r="S19" s="383"/>
      <c r="T19" s="383"/>
      <c r="U19" s="386"/>
      <c r="V19" s="386"/>
      <c r="W19" s="387"/>
    </row>
    <row r="20" spans="1:23" x14ac:dyDescent="0.2">
      <c r="A20" s="378"/>
      <c r="B20" s="33" t="s">
        <v>17</v>
      </c>
      <c r="C20" s="216">
        <v>0</v>
      </c>
      <c r="D20" s="217">
        <v>0</v>
      </c>
      <c r="E20" s="217">
        <v>0</v>
      </c>
      <c r="F20" s="217">
        <v>0</v>
      </c>
      <c r="G20" s="217">
        <v>0</v>
      </c>
      <c r="H20" s="217">
        <v>0</v>
      </c>
      <c r="I20" s="217">
        <v>0</v>
      </c>
      <c r="J20" s="217">
        <v>0</v>
      </c>
      <c r="K20" s="217">
        <v>0</v>
      </c>
      <c r="L20" s="217">
        <v>0</v>
      </c>
      <c r="M20" s="217">
        <v>0</v>
      </c>
      <c r="N20" s="217">
        <f t="shared" si="6"/>
        <v>0</v>
      </c>
      <c r="R20" s="383"/>
      <c r="S20" s="383"/>
      <c r="T20" s="383"/>
      <c r="U20" s="386"/>
      <c r="V20" s="386"/>
      <c r="W20" s="387"/>
    </row>
    <row r="21" spans="1:23" x14ac:dyDescent="0.2">
      <c r="A21" s="378"/>
      <c r="B21" s="33" t="s">
        <v>18</v>
      </c>
      <c r="C21" s="216">
        <v>0</v>
      </c>
      <c r="D21" s="217">
        <v>0</v>
      </c>
      <c r="E21" s="217">
        <v>0</v>
      </c>
      <c r="F21" s="217">
        <v>0</v>
      </c>
      <c r="G21" s="217">
        <v>0</v>
      </c>
      <c r="H21" s="217">
        <v>0</v>
      </c>
      <c r="I21" s="217">
        <v>0</v>
      </c>
      <c r="J21" s="217">
        <v>0</v>
      </c>
      <c r="K21" s="217">
        <v>0</v>
      </c>
      <c r="L21" s="217">
        <v>0</v>
      </c>
      <c r="M21" s="217">
        <v>0</v>
      </c>
      <c r="N21" s="217">
        <f t="shared" si="6"/>
        <v>0</v>
      </c>
      <c r="R21" s="383"/>
      <c r="S21" s="383"/>
      <c r="T21" s="383"/>
      <c r="U21" s="386"/>
      <c r="V21" s="386"/>
      <c r="W21" s="387"/>
    </row>
    <row r="22" spans="1:23" x14ac:dyDescent="0.2">
      <c r="A22" s="378"/>
      <c r="B22" s="33" t="s">
        <v>19</v>
      </c>
      <c r="C22" s="216">
        <v>0</v>
      </c>
      <c r="D22" s="217">
        <v>0</v>
      </c>
      <c r="E22" s="217">
        <v>0</v>
      </c>
      <c r="F22" s="217">
        <v>0</v>
      </c>
      <c r="G22" s="217">
        <v>0</v>
      </c>
      <c r="H22" s="217">
        <v>0</v>
      </c>
      <c r="I22" s="217">
        <v>0</v>
      </c>
      <c r="J22" s="217">
        <v>0</v>
      </c>
      <c r="K22" s="217">
        <v>0</v>
      </c>
      <c r="L22" s="217">
        <v>0</v>
      </c>
      <c r="M22" s="217">
        <v>0</v>
      </c>
      <c r="N22" s="217">
        <f t="shared" si="6"/>
        <v>0</v>
      </c>
      <c r="R22" s="383"/>
      <c r="S22" s="383"/>
      <c r="T22" s="383"/>
      <c r="U22" s="386"/>
      <c r="V22" s="386"/>
      <c r="W22" s="387"/>
    </row>
    <row r="23" spans="1:23" x14ac:dyDescent="0.2">
      <c r="R23" s="383"/>
      <c r="S23" s="383"/>
      <c r="T23" s="383"/>
      <c r="U23" s="386"/>
      <c r="V23" s="386"/>
      <c r="W23" s="387"/>
    </row>
    <row r="24" spans="1:23" x14ac:dyDescent="0.2">
      <c r="R24" s="383"/>
      <c r="S24" s="383"/>
      <c r="T24" s="383"/>
      <c r="U24" s="386"/>
      <c r="V24" s="386"/>
      <c r="W24" s="387"/>
    </row>
    <row r="25" spans="1:23" x14ac:dyDescent="0.2">
      <c r="N25" s="1" t="s">
        <v>3</v>
      </c>
      <c r="R25" s="383"/>
      <c r="S25" s="383"/>
      <c r="T25" s="383"/>
      <c r="U25" s="386"/>
      <c r="V25" s="386"/>
      <c r="W25" s="387"/>
    </row>
    <row r="26" spans="1:23" ht="33.75" x14ac:dyDescent="0.2">
      <c r="B26" s="255" t="s">
        <v>122</v>
      </c>
      <c r="C26" s="234">
        <f>SUM(C14)</f>
        <v>0</v>
      </c>
      <c r="D26" s="235">
        <f t="shared" ref="D26:M26" si="7">SUM(D14)</f>
        <v>0.432</v>
      </c>
      <c r="E26" s="235">
        <f t="shared" si="7"/>
        <v>0.48</v>
      </c>
      <c r="F26" s="235">
        <f t="shared" si="7"/>
        <v>0.49099999999999999</v>
      </c>
      <c r="G26" s="235">
        <f t="shared" si="7"/>
        <v>0.503</v>
      </c>
      <c r="H26" s="235">
        <f t="shared" si="7"/>
        <v>0.51600000000000001</v>
      </c>
      <c r="I26" s="235">
        <f t="shared" si="7"/>
        <v>0.52900000000000003</v>
      </c>
      <c r="J26" s="235">
        <f t="shared" si="7"/>
        <v>0.54200000000000004</v>
      </c>
      <c r="K26" s="235">
        <f t="shared" si="7"/>
        <v>0.55600000000000005</v>
      </c>
      <c r="L26" s="235">
        <f t="shared" si="7"/>
        <v>0.56899999999999995</v>
      </c>
      <c r="M26" s="235">
        <f t="shared" si="7"/>
        <v>0.58399999999999996</v>
      </c>
      <c r="N26" s="235">
        <f>SUM(C26:M26)</f>
        <v>5.202</v>
      </c>
      <c r="R26" s="383"/>
      <c r="S26" s="383"/>
      <c r="T26" s="383"/>
      <c r="U26" s="386"/>
      <c r="V26" s="386"/>
      <c r="W26" s="387"/>
    </row>
    <row r="27" spans="1:23" ht="33.75" x14ac:dyDescent="0.2">
      <c r="B27" s="256" t="s">
        <v>123</v>
      </c>
      <c r="C27" s="236">
        <f t="shared" ref="C27:M27" si="8">C15</f>
        <v>0</v>
      </c>
      <c r="D27" s="237">
        <f t="shared" si="8"/>
        <v>0.11700000000000001</v>
      </c>
      <c r="E27" s="237">
        <f t="shared" si="8"/>
        <v>9.7000000000000003E-2</v>
      </c>
      <c r="F27" s="237">
        <f t="shared" si="8"/>
        <v>9.9000000000000005E-2</v>
      </c>
      <c r="G27" s="237">
        <f t="shared" si="8"/>
        <v>0.10100000000000001</v>
      </c>
      <c r="H27" s="237">
        <f t="shared" si="8"/>
        <v>0.104</v>
      </c>
      <c r="I27" s="237">
        <f t="shared" si="8"/>
        <v>0.107</v>
      </c>
      <c r="J27" s="237">
        <f t="shared" si="8"/>
        <v>0.109</v>
      </c>
      <c r="K27" s="237">
        <f t="shared" si="8"/>
        <v>0.112</v>
      </c>
      <c r="L27" s="237">
        <f t="shared" si="8"/>
        <v>0.115</v>
      </c>
      <c r="M27" s="237">
        <f t="shared" si="8"/>
        <v>0.11799999999999999</v>
      </c>
      <c r="N27" s="238">
        <f>SUM(C27:M27)</f>
        <v>1.079</v>
      </c>
      <c r="R27" s="383"/>
      <c r="S27" s="383"/>
      <c r="T27" s="383"/>
      <c r="U27" s="386"/>
      <c r="V27" s="386"/>
      <c r="W27" s="387"/>
    </row>
    <row r="28" spans="1:23" x14ac:dyDescent="0.2">
      <c r="R28" s="383"/>
      <c r="S28" s="383"/>
      <c r="T28" s="383"/>
      <c r="U28" s="386"/>
      <c r="V28" s="386"/>
      <c r="W28" s="387"/>
    </row>
    <row r="29" spans="1:23" ht="15" thickBot="1" x14ac:dyDescent="0.25">
      <c r="R29" s="383"/>
      <c r="S29" s="383"/>
      <c r="T29" s="383"/>
      <c r="U29" s="388"/>
      <c r="V29" s="388"/>
      <c r="W29" s="389"/>
    </row>
    <row r="30" spans="1:23" x14ac:dyDescent="0.2">
      <c r="R30" s="383"/>
      <c r="S30" s="383"/>
      <c r="T30" s="383"/>
    </row>
    <row r="31" spans="1:23" x14ac:dyDescent="0.2">
      <c r="R31" s="383"/>
      <c r="S31" s="383"/>
      <c r="T31" s="383"/>
    </row>
    <row r="32" spans="1:23" x14ac:dyDescent="0.2">
      <c r="R32" s="383"/>
      <c r="S32" s="383"/>
      <c r="T32" s="383"/>
    </row>
  </sheetData>
  <mergeCells count="7">
    <mergeCell ref="B1:N2"/>
    <mergeCell ref="A3:A22"/>
    <mergeCell ref="B3:B4"/>
    <mergeCell ref="R3:T4"/>
    <mergeCell ref="U3:W4"/>
    <mergeCell ref="R5:T32"/>
    <mergeCell ref="U5:W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1915E3A7-7D84-4710-9468-507160DF11B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łącznie</vt:lpstr>
      <vt:lpstr>KGSG</vt:lpstr>
      <vt:lpstr>MSWIA</vt:lpstr>
      <vt:lpstr>UDSC</vt:lpstr>
      <vt:lpstr>KGP</vt:lpstr>
      <vt:lpstr>GIS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2025-07-16T06:05:51Z</dcterms:created>
  <dcterms:modified xsi:type="dcterms:W3CDTF">2026-04-08T08:57:33Z</dcterms:modified>
  <cp:category/>
  <cp:contentStatus/>
</cp:coreProperties>
</file>